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P:\Warranty\"/>
    </mc:Choice>
  </mc:AlternateContent>
  <xr:revisionPtr revIDLastSave="0" documentId="8_{339ED654-07F9-48D3-929D-688D21512659}" xr6:coauthVersionLast="44" xr6:coauthVersionMax="44" xr10:uidLastSave="{00000000-0000-0000-0000-000000000000}"/>
  <bookViews>
    <workbookView xWindow="1560" yWindow="1560" windowWidth="25395" windowHeight="14460" xr2:uid="{00000000-000D-0000-FFFF-FFFF00000000}"/>
  </bookViews>
  <sheets>
    <sheet name="Customer" sheetId="1" r:id="rId1"/>
    <sheet name="Format Import Tiers" sheetId="2" state="hidden" r:id="rId2"/>
    <sheet name="Données" sheetId="3" r:id="rId3"/>
  </sheets>
  <definedNames>
    <definedName name="_xlnm._FilterDatabase" localSheetId="2" hidden="1">Données!$A$1:$CT$250</definedName>
    <definedName name="Civilité">Données!$A$2:$A$4</definedName>
    <definedName name="d_pays">Données!$BO$3:$BO$101</definedName>
    <definedName name="DélaiPaiement">Données!$AW$2:$AW$9</definedName>
    <definedName name="Devise">Données!$CR$2:$CR$6</definedName>
    <definedName name="EnseigneCommercialeSav">Données!$CO$2:$CO$90</definedName>
    <definedName name="Famille">Données!$M$2:$M$72</definedName>
    <definedName name="FamilleSav">Données!$CL$2:$CL$40</definedName>
    <definedName name="FormatExpédition">Données!$BE$2</definedName>
    <definedName name="FormatFacture">Données!$BB$2:$BB$3</definedName>
    <definedName name="GroupeClient">Données!$CI$2:$CI$140</definedName>
    <definedName name="GroupeTiers">Données!$D$2:$D$10</definedName>
    <definedName name="GroupeTiersClient">Données!$D$14:$D$48</definedName>
    <definedName name="IncoTerm">Données!$J$3:$J$24</definedName>
    <definedName name="Langue">Données!$G$3:$G$9</definedName>
    <definedName name="ListePrix">Données!$AE$2:$AE$60</definedName>
    <definedName name="ListePrixAchat">Données!$AH$2:$AH$16</definedName>
    <definedName name="ListePrixVente">Données!$AE$2:$AE$60</definedName>
    <definedName name="LivraisonVia">Données!$AB$2:$AB$4</definedName>
    <definedName name="ModePaiement">Données!$AQ$2:$AQ$4</definedName>
    <definedName name="ModePaiementClient">Données!$AQ$8:$AQ$11</definedName>
    <definedName name="OrigineCommande">Données!$BG$2:$BG$16</definedName>
    <definedName name="Pays">Données!$BJ$3:$BJ$251</definedName>
    <definedName name="PlanningFacture">Données!$V$2:$V$3</definedName>
    <definedName name="Prestation">Données!$CD$2:$CD$3</definedName>
    <definedName name="Rappel">Données!$AZ$2</definedName>
    <definedName name="Region">Données!$BP$3</definedName>
    <definedName name="RegleLivraison">Données!$Y$2:$Y$7</definedName>
    <definedName name="Remise">Données!$AN$2:$AN$24</definedName>
    <definedName name="SecteurCommercial">Données!$BT$2:$BT$7</definedName>
    <definedName name="SOCreditStatus">Données!$CA$2:$CA$6</definedName>
    <definedName name="SousMethodePaiement">Données!$AT$2:$AT$9</definedName>
    <definedName name="Transport">Données!$BV$2:$BV$9</definedName>
    <definedName name="TypeCompteBancaire">Données!$AK$2</definedName>
    <definedName name="TypeDevis">Données!$CF$2:$CF$4</definedName>
    <definedName name="TypeFacture">Données!$S$2:$S$5</definedName>
    <definedName name="TypeRéparateur">Données!$P$2:$P$40</definedName>
    <definedName name="YESNO">Données!$BY$2:$BY$3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wrU8oNqMDnBL9m353SMUpf33AiQ=="/>
    </ext>
  </extLst>
</workbook>
</file>

<file path=xl/calcChain.xml><?xml version="1.0" encoding="utf-8"?>
<calcChain xmlns="http://schemas.openxmlformats.org/spreadsheetml/2006/main">
  <c r="BN250" i="3" l="1"/>
  <c r="BN249" i="3"/>
  <c r="BN248" i="3"/>
  <c r="BN247" i="3"/>
  <c r="BN246" i="3"/>
  <c r="BN245" i="3"/>
  <c r="BN244" i="3"/>
  <c r="BN243" i="3"/>
  <c r="BN242" i="3"/>
  <c r="BN241" i="3"/>
  <c r="BN240" i="3"/>
  <c r="BN239" i="3"/>
  <c r="BN238" i="3"/>
  <c r="BN237" i="3"/>
  <c r="BN236" i="3"/>
  <c r="BN235" i="3"/>
  <c r="BN234" i="3"/>
  <c r="BN233" i="3"/>
  <c r="BN232" i="3"/>
  <c r="BN231" i="3"/>
  <c r="BN230" i="3"/>
  <c r="BN229" i="3"/>
  <c r="BN228" i="3"/>
  <c r="BN227" i="3"/>
  <c r="BN226" i="3"/>
  <c r="BN225" i="3"/>
  <c r="BN224" i="3"/>
  <c r="BN223" i="3"/>
  <c r="BN222" i="3"/>
  <c r="BN221" i="3"/>
  <c r="BN220" i="3"/>
  <c r="BN219" i="3"/>
  <c r="BN218" i="3"/>
  <c r="BN217" i="3"/>
  <c r="BN216" i="3"/>
  <c r="BN215" i="3"/>
  <c r="BN214" i="3"/>
  <c r="BN213" i="3"/>
  <c r="BN212" i="3"/>
  <c r="BN211" i="3"/>
  <c r="BN210" i="3"/>
  <c r="BN209" i="3"/>
  <c r="BN208" i="3"/>
  <c r="BN207" i="3"/>
  <c r="BN206" i="3"/>
  <c r="BN205" i="3"/>
  <c r="BN204" i="3"/>
  <c r="BN203" i="3"/>
  <c r="BN202" i="3"/>
  <c r="BN201" i="3"/>
  <c r="BN200" i="3"/>
  <c r="BN199" i="3"/>
  <c r="BN198" i="3"/>
  <c r="BN197" i="3"/>
  <c r="BN196" i="3"/>
  <c r="BN195" i="3"/>
  <c r="BN194" i="3"/>
  <c r="BN193" i="3"/>
  <c r="BN192" i="3"/>
  <c r="BN191" i="3"/>
  <c r="BN190" i="3"/>
  <c r="BN189" i="3"/>
  <c r="BN188" i="3"/>
  <c r="BN187" i="3"/>
  <c r="BN186" i="3"/>
  <c r="BN185" i="3"/>
  <c r="BN184" i="3"/>
  <c r="BN183" i="3"/>
  <c r="BN182" i="3"/>
  <c r="BN181" i="3"/>
  <c r="BN180" i="3"/>
  <c r="BN179" i="3"/>
  <c r="BN178" i="3"/>
  <c r="BN177" i="3"/>
  <c r="BN176" i="3"/>
  <c r="BN175" i="3"/>
  <c r="BN174" i="3"/>
  <c r="BN173" i="3"/>
  <c r="BN172" i="3"/>
  <c r="BN171" i="3"/>
  <c r="BN170" i="3"/>
  <c r="BN169" i="3"/>
  <c r="BN168" i="3"/>
  <c r="BN167" i="3"/>
  <c r="BN166" i="3"/>
  <c r="BN165" i="3"/>
  <c r="BN164" i="3"/>
  <c r="BN163" i="3"/>
  <c r="BN162" i="3"/>
  <c r="BN161" i="3"/>
  <c r="BN160" i="3"/>
  <c r="BN159" i="3"/>
  <c r="BN158" i="3"/>
  <c r="BN157" i="3"/>
  <c r="BN156" i="3"/>
  <c r="BN155" i="3"/>
  <c r="BN154" i="3"/>
  <c r="BN153" i="3"/>
  <c r="BN152" i="3"/>
  <c r="BN151" i="3"/>
  <c r="BN150" i="3"/>
  <c r="BN149" i="3"/>
  <c r="BN148" i="3"/>
  <c r="BN147" i="3"/>
  <c r="BN146" i="3"/>
  <c r="BN145" i="3"/>
  <c r="BN144" i="3"/>
  <c r="BN143" i="3"/>
  <c r="BN142" i="3"/>
  <c r="BN141" i="3"/>
  <c r="BN140" i="3"/>
  <c r="BN139" i="3"/>
  <c r="BN138" i="3"/>
  <c r="BN137" i="3"/>
  <c r="BN136" i="3"/>
  <c r="BN135" i="3"/>
  <c r="BN134" i="3"/>
  <c r="BN133" i="3"/>
  <c r="BN132" i="3"/>
  <c r="BN131" i="3"/>
  <c r="BN130" i="3"/>
  <c r="BN129" i="3"/>
  <c r="BN128" i="3"/>
  <c r="BN127" i="3"/>
  <c r="BN126" i="3"/>
  <c r="BN125" i="3"/>
  <c r="BN124" i="3"/>
  <c r="BN123" i="3"/>
  <c r="BN122" i="3"/>
  <c r="BN121" i="3"/>
  <c r="BN120" i="3"/>
  <c r="BN119" i="3"/>
  <c r="BN118" i="3"/>
  <c r="BN117" i="3"/>
  <c r="BN116" i="3"/>
  <c r="BN115" i="3"/>
  <c r="BN114" i="3"/>
  <c r="BN113" i="3"/>
  <c r="BN112" i="3"/>
  <c r="BN111" i="3"/>
  <c r="BN110" i="3"/>
  <c r="BN109" i="3"/>
  <c r="BN108" i="3"/>
  <c r="BN107" i="3"/>
  <c r="BN106" i="3"/>
  <c r="BN105" i="3"/>
  <c r="BN104" i="3"/>
  <c r="BN103" i="3"/>
  <c r="BN102" i="3"/>
  <c r="BN101" i="3"/>
  <c r="BN100" i="3"/>
  <c r="BN99" i="3"/>
  <c r="BN98" i="3"/>
  <c r="BN97" i="3"/>
  <c r="BN96" i="3"/>
  <c r="BN95" i="3"/>
  <c r="BN94" i="3"/>
  <c r="BN93" i="3"/>
  <c r="BN92" i="3"/>
  <c r="BN91" i="3"/>
  <c r="BN90" i="3"/>
  <c r="BN89" i="3"/>
  <c r="BN88" i="3"/>
  <c r="BN87" i="3"/>
  <c r="BN86" i="3"/>
  <c r="BN85" i="3"/>
  <c r="BN84" i="3"/>
  <c r="BN83" i="3"/>
  <c r="BN82" i="3"/>
  <c r="BN81" i="3"/>
  <c r="BN80" i="3"/>
  <c r="BN79" i="3"/>
  <c r="BN78" i="3"/>
  <c r="BN77" i="3"/>
  <c r="BN76" i="3"/>
  <c r="BN75" i="3"/>
  <c r="BN74" i="3"/>
  <c r="BN73" i="3"/>
  <c r="BN72" i="3"/>
  <c r="BN71" i="3"/>
  <c r="BN70" i="3"/>
  <c r="BN69" i="3"/>
  <c r="BN68" i="3"/>
  <c r="BN67" i="3"/>
  <c r="BN66" i="3"/>
  <c r="BN65" i="3"/>
  <c r="BN64" i="3"/>
  <c r="BN63" i="3"/>
  <c r="BN62" i="3"/>
  <c r="BN61" i="3"/>
  <c r="BN60" i="3"/>
  <c r="BN59" i="3"/>
  <c r="BN58" i="3"/>
  <c r="BN57" i="3"/>
  <c r="BN56" i="3"/>
  <c r="BN55" i="3"/>
  <c r="BN54" i="3"/>
  <c r="BN53" i="3"/>
  <c r="BN52" i="3"/>
  <c r="BN51" i="3"/>
  <c r="BN50" i="3"/>
  <c r="BN49" i="3"/>
  <c r="BN48" i="3"/>
  <c r="BN47" i="3"/>
  <c r="BN46" i="3"/>
  <c r="BN45" i="3"/>
  <c r="BN44" i="3"/>
  <c r="BN43" i="3"/>
  <c r="BN42" i="3"/>
  <c r="BN41" i="3"/>
  <c r="BN40" i="3"/>
  <c r="BN39" i="3"/>
  <c r="BN38" i="3"/>
  <c r="BN37" i="3"/>
  <c r="BN36" i="3"/>
  <c r="BN35" i="3"/>
  <c r="BN34" i="3"/>
  <c r="BN33" i="3"/>
  <c r="BN32" i="3"/>
  <c r="BN31" i="3"/>
  <c r="BN30" i="3"/>
  <c r="BN29" i="3"/>
  <c r="BN28" i="3"/>
  <c r="BN27" i="3"/>
  <c r="BN26" i="3"/>
  <c r="BN25" i="3"/>
  <c r="BN24" i="3"/>
  <c r="BN23" i="3"/>
  <c r="BN22" i="3"/>
  <c r="BN21" i="3"/>
  <c r="BN20" i="3"/>
  <c r="BN19" i="3"/>
  <c r="BN18" i="3"/>
  <c r="BN17" i="3"/>
  <c r="BN16" i="3"/>
  <c r="BN15" i="3"/>
  <c r="BN14" i="3"/>
  <c r="BN13" i="3"/>
  <c r="BN12" i="3"/>
  <c r="BN11" i="3"/>
  <c r="BN10" i="3"/>
  <c r="BN9" i="3"/>
  <c r="BN8" i="3"/>
  <c r="BN7" i="3"/>
  <c r="BN6" i="3"/>
  <c r="BN5" i="3"/>
  <c r="BN4" i="3"/>
  <c r="BN3" i="3"/>
  <c r="EW17" i="2"/>
  <c r="ES17" i="2"/>
  <c r="EH17" i="2"/>
  <c r="EG17" i="2"/>
  <c r="EF17" i="2"/>
  <c r="ED17" i="2"/>
  <c r="EB17" i="2"/>
  <c r="DZ17" i="2"/>
  <c r="DY17" i="2"/>
  <c r="DV17" i="2"/>
  <c r="AF17" i="2"/>
  <c r="P17" i="2"/>
  <c r="N17" i="2"/>
  <c r="L17" i="2"/>
  <c r="J17" i="2"/>
  <c r="I17" i="2"/>
  <c r="H17" i="2"/>
  <c r="G17" i="2"/>
  <c r="E17" i="2"/>
  <c r="D17" i="2"/>
  <c r="FQ16" i="2"/>
  <c r="FN16" i="2"/>
  <c r="FK16" i="2"/>
  <c r="FE16" i="2"/>
  <c r="FA16" i="2"/>
  <c r="EZ16" i="2"/>
  <c r="EZ17" i="2" s="1"/>
  <c r="EY16" i="2"/>
  <c r="EY17" i="2" s="1"/>
  <c r="EX16" i="2"/>
  <c r="EX17" i="2" s="1"/>
  <c r="EV16" i="2"/>
  <c r="EV17" i="2" s="1"/>
  <c r="EU16" i="2"/>
  <c r="EU17" i="2" s="1"/>
  <c r="ET16" i="2"/>
  <c r="ET17" i="2" s="1"/>
  <c r="ES16" i="2"/>
  <c r="ER16" i="2"/>
  <c r="ER17" i="2" s="1"/>
  <c r="EH16" i="2"/>
  <c r="EG16" i="2"/>
  <c r="EF16" i="2"/>
  <c r="ED16" i="2"/>
  <c r="EB16" i="2"/>
  <c r="DZ16" i="2"/>
  <c r="DY16" i="2"/>
  <c r="DV16" i="2"/>
  <c r="DU16" i="2"/>
  <c r="DE16" i="2"/>
  <c r="FP16" i="2" s="1"/>
  <c r="DD16" i="2"/>
  <c r="FO16" i="2" s="1"/>
  <c r="DC16" i="2"/>
  <c r="DB16" i="2"/>
  <c r="FH16" i="2" s="1"/>
  <c r="DA16" i="2"/>
  <c r="FG16" i="2" s="1"/>
  <c r="CZ16" i="2"/>
  <c r="FF16" i="2" s="1"/>
  <c r="CY16" i="2"/>
  <c r="CX16" i="2"/>
  <c r="FD16" i="2" s="1"/>
  <c r="CW16" i="2"/>
  <c r="FC16" i="2" s="1"/>
  <c r="CV16" i="2"/>
  <c r="FB16" i="2" s="1"/>
  <c r="CU16" i="2"/>
  <c r="CS16" i="2"/>
  <c r="FR16" i="2" s="1"/>
  <c r="CR16" i="2"/>
  <c r="FM16" i="2" s="1"/>
  <c r="BE16" i="2"/>
  <c r="BE17" i="2" s="1"/>
  <c r="BD16" i="2"/>
  <c r="BD17" i="2" s="1"/>
  <c r="BC16" i="2"/>
  <c r="BC17" i="2" s="1"/>
  <c r="AZ16" i="2"/>
  <c r="AZ17" i="2" s="1"/>
  <c r="AV16" i="2"/>
  <c r="AV17" i="2" s="1"/>
  <c r="AT16" i="2"/>
  <c r="AT17" i="2" s="1"/>
  <c r="AR16" i="2"/>
  <c r="AR17" i="2" s="1"/>
  <c r="AQ16" i="2"/>
  <c r="AQ17" i="2" s="1"/>
  <c r="AP16" i="2"/>
  <c r="AP17" i="2" s="1"/>
  <c r="AM16" i="2"/>
  <c r="AM17" i="2" s="1"/>
  <c r="AL16" i="2"/>
  <c r="AL17" i="2" s="1"/>
  <c r="AK16" i="2"/>
  <c r="AK17" i="2" s="1"/>
  <c r="AJ16" i="2"/>
  <c r="AJ17" i="2" s="1"/>
  <c r="AI16" i="2"/>
  <c r="AI17" i="2" s="1"/>
  <c r="Z16" i="2"/>
  <c r="Z17" i="2" s="1"/>
  <c r="S16" i="2"/>
  <c r="S17" i="2" s="1"/>
  <c r="R16" i="2"/>
  <c r="R17" i="2" s="1"/>
  <c r="Q16" i="2"/>
  <c r="Q17" i="2" s="1"/>
  <c r="O16" i="2"/>
  <c r="O17" i="2" s="1"/>
  <c r="M16" i="2"/>
  <c r="M17" i="2" s="1"/>
  <c r="K16" i="2"/>
  <c r="K17" i="2" s="1"/>
  <c r="F16" i="2"/>
  <c r="F17" i="2" s="1"/>
  <c r="EH14" i="2"/>
  <c r="EG14" i="2"/>
  <c r="EF14" i="2"/>
  <c r="ED14" i="2"/>
  <c r="EB14" i="2"/>
  <c r="DZ14" i="2"/>
  <c r="DY14" i="2"/>
  <c r="DV14" i="2"/>
  <c r="BU14" i="2"/>
  <c r="BT14" i="2"/>
  <c r="BS14" i="2"/>
  <c r="BR14" i="2"/>
  <c r="BQ14" i="2"/>
  <c r="BN14" i="2"/>
  <c r="BM14" i="2"/>
  <c r="AF14" i="2"/>
  <c r="P14" i="2"/>
  <c r="O14" i="2"/>
  <c r="N14" i="2"/>
  <c r="L14" i="2"/>
  <c r="K14" i="2"/>
  <c r="J14" i="2"/>
  <c r="I14" i="2"/>
  <c r="H14" i="2"/>
  <c r="G14" i="2"/>
  <c r="F14" i="2"/>
  <c r="E14" i="2"/>
  <c r="D14" i="2"/>
  <c r="B14" i="2"/>
  <c r="EH13" i="2"/>
  <c r="EG13" i="2"/>
  <c r="EF13" i="2"/>
  <c r="EB13" i="2"/>
  <c r="DZ13" i="2"/>
  <c r="DY13" i="2"/>
  <c r="ED13" i="2" s="1"/>
  <c r="DV13" i="2"/>
  <c r="DU13" i="2"/>
  <c r="DG13" i="2"/>
  <c r="CT14" i="2" s="1"/>
  <c r="DE13" i="2"/>
  <c r="DC13" i="2"/>
  <c r="DB13" i="2"/>
  <c r="DA13" i="2"/>
  <c r="CZ13" i="2"/>
  <c r="CY13" i="2"/>
  <c r="CX13" i="2"/>
  <c r="CW13" i="2"/>
  <c r="CV13" i="2"/>
  <c r="CU13" i="2"/>
  <c r="CS13" i="2"/>
  <c r="CR13" i="2"/>
  <c r="BQ13" i="2"/>
  <c r="BP13" i="2"/>
  <c r="BP14" i="2" s="1"/>
  <c r="BO13" i="2"/>
  <c r="BO14" i="2" s="1"/>
  <c r="BN13" i="2"/>
  <c r="BV13" i="2" s="1"/>
  <c r="Z13" i="2"/>
  <c r="Z14" i="2" s="1"/>
  <c r="S13" i="2"/>
  <c r="S14" i="2" s="1"/>
  <c r="R13" i="2"/>
  <c r="R14" i="2" s="1"/>
  <c r="Q13" i="2"/>
  <c r="Q14" i="2" s="1"/>
  <c r="O13" i="2"/>
  <c r="M13" i="2"/>
  <c r="M14" i="2" s="1"/>
  <c r="K13" i="2"/>
  <c r="F13" i="2"/>
  <c r="B13" i="2"/>
  <c r="A13" i="2"/>
  <c r="A14" i="2" s="1"/>
  <c r="C60" i="1"/>
  <c r="C59" i="1"/>
  <c r="C58" i="1"/>
  <c r="C53" i="1"/>
  <c r="C52" i="1"/>
  <c r="C51" i="1"/>
  <c r="C50" i="1"/>
  <c r="C45" i="1"/>
  <c r="B45" i="1"/>
  <c r="B44" i="1"/>
  <c r="B43" i="1"/>
  <c r="C43" i="1" s="1"/>
  <c r="C42" i="1"/>
  <c r="B42" i="1"/>
  <c r="B41" i="1"/>
  <c r="C41" i="1" s="1"/>
  <c r="B40" i="1"/>
  <c r="B39" i="1"/>
  <c r="C40" i="1" s="1"/>
  <c r="C38" i="1"/>
  <c r="B38" i="1"/>
  <c r="B37" i="1"/>
  <c r="C37" i="1" s="1"/>
  <c r="B36" i="1"/>
  <c r="B35" i="1"/>
  <c r="B34" i="1"/>
  <c r="C33" i="1"/>
  <c r="B33" i="1"/>
  <c r="A16" i="2" s="1"/>
  <c r="A17" i="2" s="1"/>
  <c r="B32" i="1"/>
  <c r="DH16" i="2" s="1"/>
  <c r="C30" i="1"/>
  <c r="C28" i="1"/>
  <c r="C27" i="1"/>
  <c r="C26" i="1"/>
  <c r="C25" i="1"/>
  <c r="C24" i="1"/>
  <c r="C23" i="1"/>
  <c r="C22" i="1"/>
  <c r="C18" i="1"/>
  <c r="C17" i="1"/>
  <c r="C14" i="1"/>
  <c r="C12" i="1"/>
  <c r="C9" i="1"/>
  <c r="CM13" i="2" l="1"/>
  <c r="CM14" i="2" s="1"/>
  <c r="CF13" i="2"/>
  <c r="CF14" i="2" s="1"/>
  <c r="BW13" i="2"/>
  <c r="BW14" i="2" s="1"/>
  <c r="CJ13" i="2"/>
  <c r="CJ14" i="2" s="1"/>
  <c r="BZ13" i="2"/>
  <c r="BZ14" i="2" s="1"/>
  <c r="CI13" i="2"/>
  <c r="CI14" i="2" s="1"/>
  <c r="BY13" i="2"/>
  <c r="BY14" i="2" s="1"/>
  <c r="BV14" i="2"/>
  <c r="CQ13" i="2"/>
  <c r="CQ14" i="2" s="1"/>
  <c r="CH13" i="2"/>
  <c r="CH14" i="2" s="1"/>
  <c r="BX13" i="2"/>
  <c r="BX14" i="2" s="1"/>
  <c r="DJ14" i="2"/>
  <c r="DE14" i="2"/>
  <c r="CZ14" i="2"/>
  <c r="CV14" i="2"/>
  <c r="CR14" i="2"/>
  <c r="DI14" i="2"/>
  <c r="DC14" i="2"/>
  <c r="CY14" i="2"/>
  <c r="CU14" i="2"/>
  <c r="DU14" i="2"/>
  <c r="DH14" i="2"/>
  <c r="DB14" i="2"/>
  <c r="CX14" i="2"/>
  <c r="DL14" i="2"/>
  <c r="DG14" i="2"/>
  <c r="DA14" i="2"/>
  <c r="CW14" i="2"/>
  <c r="CS14" i="2"/>
  <c r="CT17" i="2"/>
  <c r="DI16" i="2"/>
  <c r="DJ16" i="2" s="1"/>
  <c r="FJ16" i="2"/>
  <c r="C39" i="1"/>
  <c r="C32" i="1"/>
  <c r="AX16" i="2"/>
  <c r="AX17" i="2" s="1"/>
  <c r="DL17" i="2" l="1"/>
  <c r="DG17" i="2"/>
  <c r="FK17" i="2" s="1"/>
  <c r="DB17" i="2"/>
  <c r="CX17" i="2"/>
  <c r="FD17" i="2" s="1"/>
  <c r="FI17" i="2"/>
  <c r="FQ17" i="2" s="1"/>
  <c r="DJ17" i="2"/>
  <c r="DE17" i="2"/>
  <c r="FP17" i="2" s="1"/>
  <c r="DA17" i="2"/>
  <c r="FG17" i="2" s="1"/>
  <c r="CW17" i="2"/>
  <c r="FC17" i="2" s="1"/>
  <c r="CS17" i="2"/>
  <c r="FR17" i="2" s="1"/>
  <c r="FL17" i="2"/>
  <c r="DI17" i="2"/>
  <c r="DD17" i="2"/>
  <c r="FO17" i="2" s="1"/>
  <c r="CZ17" i="2"/>
  <c r="FF17" i="2" s="1"/>
  <c r="CV17" i="2"/>
  <c r="FB17" i="2" s="1"/>
  <c r="CR17" i="2"/>
  <c r="FM17" i="2" s="1"/>
  <c r="DU17" i="2"/>
  <c r="DH17" i="2"/>
  <c r="FJ17" i="2" s="1"/>
  <c r="DC17" i="2"/>
  <c r="FN17" i="2" s="1"/>
  <c r="CY17" i="2"/>
  <c r="FE17" i="2" s="1"/>
  <c r="CU17" i="2"/>
  <c r="FA17" i="2" s="1"/>
  <c r="FH17" i="2" l="1"/>
  <c r="B16" i="2"/>
  <c r="B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7" authorId="0" shapeId="0" xr:uid="{00000000-0006-0000-0000-00000C000000}">
      <text>
        <r>
          <rPr>
            <sz val="10"/>
            <color rgb="FF000000"/>
            <rFont val="Arial"/>
            <family val="2"/>
          </rPr>
          <t>======
ID#AAAAI4eIjhY
CGuillemot    (2020-01-21 17:07:22)
D : Après livraison
I : Immédiate
O : Commande complète
S : Suivant planning client</t>
        </r>
      </text>
    </comment>
    <comment ref="B68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ID#AAAAI4eIjhI
CGuillemot    (2020-01-21 17:07:22)
Hebdomadaire
Mensuelle</t>
        </r>
      </text>
    </comment>
    <comment ref="B69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ID#AAAAI4eIjiY
CGuillemot    (2020-01-21 17:07:22)
A : Disponible
F : Force
L : Ligne complète
M : Manuel
O : Commande complète
R : Dès paiement</t>
        </r>
      </text>
    </comment>
    <comment ref="B70" authorId="0" shapeId="0" xr:uid="{00000000-0006-0000-0000-000009000000}">
      <text>
        <r>
          <rPr>
            <sz val="10"/>
            <color rgb="FF000000"/>
            <rFont val="Arial"/>
            <family val="2"/>
          </rPr>
          <t>======
ID#AAAAI4eIjh4
CGuillemot    (2020-01-21 17:07:22)
D : Livraison
P : Enlèvement
S : Transporteur</t>
        </r>
      </text>
    </comment>
    <comment ref="B71" authorId="0" shapeId="0" xr:uid="{00000000-0006-0000-0000-00000A000000}">
      <text>
        <r>
          <rPr>
            <sz val="10"/>
            <color rgb="FF000000"/>
            <rFont val="Arial"/>
            <family val="2"/>
          </rPr>
          <t>======
ID#AAAAI4eIjhk
Le Houerou Tanguy    (2020-01-21 17:07:22)
SALES LIST</t>
        </r>
      </text>
    </comment>
    <comment ref="B72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ID#AAAAI4eIjhA
CGuillemot    (2020-01-21 17:07:22)
T : Virement
K : Carte de crédit</t>
        </r>
      </text>
    </comment>
    <comment ref="B73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ID#AAAAI4eIjjk
CGuillemot    (2020-01-21 17:07:22)
Cheques clients
Virement client
Prélévement Client
Traite Client</t>
        </r>
      </text>
    </comment>
    <comment ref="B74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ID#AAAAI4eIjjg
Le Houerou Tanguy    (2020-01-21 17:07:22)
Invoice date + 30 days</t>
        </r>
      </text>
    </comment>
    <comment ref="B76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ID#AAAAI4eIji8
CGuillemot    (2020-01-21 17:07:22)
Y : Impression remise
N : Pas d'impression remise</t>
        </r>
      </text>
    </comment>
    <comment ref="B77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ID#AAAAI4eIjjE
Le Houerou Tanguy    (2020-01-21 17:07:22)
14000</t>
        </r>
      </text>
    </comment>
    <comment ref="B78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ID#AAAAI4eIjjU
Le Houerou Tanguy    (2020-01-21 17:07:22)
Y : Ecotaxable
N : Pas ecotaxable</t>
        </r>
      </text>
    </comment>
    <comment ref="B79" authorId="0" shapeId="0" xr:uid="{00000000-0006-0000-0000-00000B000000}">
      <text>
        <r>
          <rPr>
            <sz val="10"/>
            <color rgb="FF000000"/>
            <rFont val="Arial"/>
            <family val="2"/>
          </rPr>
          <t>======
ID#AAAAI4eIjhc
Le Goff Julie    (2020-01-21 17:07:22)
H = credit Hold
O = Credit OK
S = Credit stop
W = credit watvh
X = no credit check</t>
        </r>
      </text>
    </comment>
    <comment ref="B86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ID#AAAAI4eIjkI
Le Houerou Tanguy    (2020-01-21 17:07:22)
SAV RI
EXPERT SFR</t>
        </r>
      </text>
    </comment>
    <comment ref="B87" authorId="0" shapeId="0" xr:uid="{00000000-0006-0000-0000-000002000000}">
      <text>
        <r>
          <rPr>
            <sz val="10"/>
            <color rgb="FF000000"/>
            <rFont val="Arial"/>
            <family val="2"/>
          </rPr>
          <t>======
ID#AAAAI4eIjkE
Le Houerou Tanguy    (2020-01-21 17:07:22)
4 EDI
6 Standard
7 Interdit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XTfcF3aNNjFpX7JetwudTlHPsR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D5" authorId="0" shapeId="0" xr:uid="{00000000-0006-0000-0100-000004000000}">
      <text>
        <r>
          <rPr>
            <sz val="10"/>
            <color rgb="FF000000"/>
            <rFont val="Arial"/>
            <family val="2"/>
          </rPr>
          <t>======
ID#AAAAI4eIjjs
Le Goff Julie    (2020-01-21 17:07:22)
H = credit Hold
O = Credit OK
S = Credit stop
W = credit watvh
W = no credit check</t>
        </r>
      </text>
    </comment>
    <comment ref="D6" authorId="0" shapeId="0" xr:uid="{00000000-0006-0000-0100-000024000000}">
      <text>
        <r>
          <rPr>
            <sz val="10"/>
            <color rgb="FF000000"/>
            <rFont val="Arial"/>
            <family val="2"/>
          </rPr>
          <t>======
ID#AAAAI4eIjgo
CGuillemot    (2020-01-21 17:07:22)
Mle
Mme
Mr</t>
        </r>
      </text>
    </comment>
    <comment ref="I6" authorId="0" shapeId="0" xr:uid="{00000000-0006-0000-0100-000019000000}">
      <text>
        <r>
          <rPr>
            <sz val="10"/>
            <color rgb="FF000000"/>
            <rFont val="Arial"/>
            <family val="2"/>
          </rPr>
          <t>======
ID#AAAAI4eIjhs
CGuillemot    (2020-01-21 17:07:22)
Y : Actif
N : Inactif</t>
        </r>
      </text>
    </comment>
    <comment ref="L6" authorId="0" shapeId="0" xr:uid="{00000000-0006-0000-0100-00000D000000}">
      <text>
        <r>
          <rPr>
            <sz val="10"/>
            <color rgb="FF000000"/>
            <rFont val="Arial"/>
            <family val="2"/>
          </rPr>
          <t>======
ID#AAAAI4eIjiw
CGuillemot    (2020-01-21 17:07:22)
Y : Exempt TVA
N : Pas exempt TVA</t>
        </r>
      </text>
    </comment>
    <comment ref="R6" authorId="0" shapeId="0" xr:uid="{00000000-0006-0000-0100-00000C000000}">
      <text>
        <r>
          <rPr>
            <sz val="10"/>
            <color rgb="FF000000"/>
            <rFont val="Arial"/>
            <family val="2"/>
          </rPr>
          <t>======
ID#AAAAI4eIji0
CGuillemot    (2020-01-21 17:07:22)
fr_FR : Français
de_DE : Allemand
it_IT : Italien
es_ES : Espagnol
en_US : Anglais (USA)</t>
        </r>
      </text>
    </comment>
    <comment ref="T6" authorId="0" shapeId="0" xr:uid="{00000000-0006-0000-0100-000016000000}">
      <text>
        <r>
          <rPr>
            <sz val="10"/>
            <color rgb="FF000000"/>
            <rFont val="Arial"/>
            <family val="2"/>
          </rPr>
          <t>======
ID#AAAAI4eIjh8
CGuillemot    (2020-01-21 17:07:22)
Y : Prospect
N : Pas Prospect</t>
        </r>
      </text>
    </comment>
    <comment ref="Z6" authorId="0" shapeId="0" xr:uid="{00000000-0006-0000-0100-000005000000}">
      <text>
        <r>
          <rPr>
            <sz val="10"/>
            <color rgb="FF000000"/>
            <rFont val="Arial"/>
            <family val="2"/>
          </rPr>
          <t>======
ID#AAAAI4eIjjc
CGuillemot    (2020-01-21 17:07:22)
EXW : Ex Works
FCA : Free Carrier
FAS : Free Alongside Ship
FOB : Free On Board
CFR : Cost and Freight
CIF : Cost, Insurance and Freight
CPT : Carriage Paid To
CIP : Carriage and Insurance Paid to
DAF : Delivered At Frontier
DES : Delivered Ex Ship
DEQ : Delivered Ex Quay
DDU (pas de frais) : Delivered Duty Unpaid
DDP : Delivered Duty Paid
NA : Non applicable
DDU (Europe: frais fixes) : Delivered Duty Unpaid
DDU (Europe: frais variables) : Delivered Duty Unpaid
DDU (France + Belgique) : Delivered Duty Unpaid
DDU (Export: pas de frais) : Delivered Duty Unpaid
DDU : DDU (Import)
DDU (Export: frais variable) : Delivered Duty Unpaid
CFR (frais 8%) : Cost and Freight</t>
        </r>
      </text>
    </comment>
    <comment ref="AG6" authorId="0" shapeId="0" xr:uid="{00000000-0006-0000-0100-000010000000}">
      <text>
        <r>
          <rPr>
            <sz val="10"/>
            <color rgb="FF000000"/>
            <rFont val="Arial"/>
            <family val="2"/>
          </rPr>
          <t>======
ID#AAAAI4eIjig
CGuillemot    (2020-01-21 17:07:22)
Y : Client
N : Pas client</t>
        </r>
      </text>
    </comment>
    <comment ref="AI6" authorId="0" shapeId="0" xr:uid="{00000000-0006-0000-0100-000008000000}">
      <text>
        <r>
          <rPr>
            <sz val="10"/>
            <color rgb="FF000000"/>
            <rFont val="Arial"/>
            <family val="2"/>
          </rPr>
          <t>======
ID#AAAAI4eIjjM
CGuillemot    (2020-01-21 17:07:22)
D : Après livraison
I : Immédiate
O : Commande complète
S : Suivant planning client</t>
        </r>
      </text>
    </comment>
    <comment ref="AJ6" authorId="0" shapeId="0" xr:uid="{00000000-0006-0000-0100-000023000000}">
      <text>
        <r>
          <rPr>
            <sz val="10"/>
            <color rgb="FF000000"/>
            <rFont val="Arial"/>
            <family val="2"/>
          </rPr>
          <t>======
ID#AAAAI4eIjgk
CGuillemot    (2020-01-21 17:07:22)
Hebdomadaire
Mensuelle</t>
        </r>
      </text>
    </comment>
    <comment ref="AK6" authorId="0" shapeId="0" xr:uid="{00000000-0006-0000-0100-000002000000}">
      <text>
        <r>
          <rPr>
            <sz val="10"/>
            <color rgb="FF000000"/>
            <rFont val="Arial"/>
            <family val="2"/>
          </rPr>
          <t>======
ID#AAAAI4eIjj0
CGuillemot    (2020-01-21 17:07:22)
A : Disponible
F : Force
L : Ligne complète
M : Manuel
O : Commande complète
R : Dès paiement</t>
        </r>
      </text>
    </comment>
    <comment ref="AL6" authorId="0" shapeId="0" xr:uid="{00000000-0006-0000-0100-00001C000000}">
      <text>
        <r>
          <rPr>
            <sz val="10"/>
            <color rgb="FF000000"/>
            <rFont val="Arial"/>
            <family val="2"/>
          </rPr>
          <t>======
ID#AAAAI4eIjhM
CGuillemot    (2020-01-21 17:07:22)
D : Livraison
P : Enlèvement
S : Transporteur</t>
        </r>
      </text>
    </comment>
    <comment ref="AP6" authorId="0" shapeId="0" xr:uid="{00000000-0006-0000-0100-000028000000}">
      <text>
        <r>
          <rPr>
            <sz val="10"/>
            <color rgb="FF000000"/>
            <rFont val="Arial"/>
            <family val="2"/>
          </rPr>
          <t>======
ID#AAAAI4eIjgQ
CGuillemot    (2020-01-21 17:07:22)
B : Espèces
D : Débit immédiat
K : Carte de crédit
P : A crédit
S : Chèque
T : Virement</t>
        </r>
      </text>
    </comment>
    <comment ref="AQ6" authorId="0" shapeId="0" xr:uid="{00000000-0006-0000-0100-000013000000}">
      <text>
        <r>
          <rPr>
            <sz val="10"/>
            <color rgb="FF000000"/>
            <rFont val="Arial"/>
            <family val="2"/>
          </rPr>
          <t>======
ID#AAAAI4eIjiQ
CGuillemot    (2020-01-21 17:07:22)
Cheques clients
Virement client
Prélévement Client
Traite Client</t>
        </r>
      </text>
    </comment>
    <comment ref="AV6" authorId="0" shapeId="0" xr:uid="{00000000-0006-0000-0100-000015000000}">
      <text>
        <r>
          <rPr>
            <sz val="10"/>
            <color rgb="FF000000"/>
            <rFont val="Arial"/>
            <family val="2"/>
          </rPr>
          <t>======
ID#AAAAI4eIjiA
CGuillemot    (2020-01-21 17:07:22)
Y : Impression remise
N : Pas d'impression remise</t>
        </r>
      </text>
    </comment>
    <comment ref="AX6" authorId="0" shapeId="0" xr:uid="{00000000-0006-0000-0100-000029000000}">
      <text>
        <r>
          <rPr>
            <sz val="10"/>
            <color rgb="FF000000"/>
            <rFont val="Arial"/>
            <family val="2"/>
          </rPr>
          <t>======
ID#AAAAI4eIjgM
CGuillemot    (2020-01-21 17:07:22)
Invoice_en : Facture en anglais
Invoice_fr : Facture en français</t>
        </r>
      </text>
    </comment>
    <comment ref="BC6" authorId="0" shapeId="0" xr:uid="{00000000-0006-0000-0100-000018000000}">
      <text>
        <r>
          <rPr>
            <sz val="10"/>
            <color rgb="FF000000"/>
            <rFont val="Arial"/>
            <family val="2"/>
          </rPr>
          <t>======
ID#AAAAI4eIjhw
CGuillemot    (2020-01-21 17:07:22)
Y : Ecotaxable
N : Pas ecotaxable</t>
        </r>
      </text>
    </comment>
    <comment ref="BF6" authorId="0" shapeId="0" xr:uid="{00000000-0006-0000-0100-000003000000}">
      <text>
        <r>
          <rPr>
            <sz val="10"/>
            <color rgb="FF000000"/>
            <rFont val="Arial"/>
            <family val="2"/>
          </rPr>
          <t>======
ID#AAAAI4eIjjw
CGuillemot    (2020-01-21 17:07:22)
Y : actif
N : inactif</t>
        </r>
      </text>
    </comment>
    <comment ref="BH6" authorId="0" shapeId="0" xr:uid="{00000000-0006-0000-0100-00001D000000}">
      <text>
        <r>
          <rPr>
            <sz val="10"/>
            <color rgb="FF000000"/>
            <rFont val="Arial"/>
            <family val="2"/>
          </rPr>
          <t>======
ID#AAAAI4eIjhE
CGuillemot    (2020-01-21 17:07:22)
CM : Commande issue des ventes Internet Cordon Multimedia
CP : Commande issue de la boutique des accessoires Canal+
CW : Commande issue du site : www.cordonweb.com
FS : Commande d'origine Installation 5 Etoiles (C+)
IO : Commande issue d'un import sans context particulier
MO : La commande a été créée manuellement.
TL : Commande client TCL (boutique web)</t>
        </r>
      </text>
    </comment>
    <comment ref="BI6" authorId="0" shapeId="0" xr:uid="{00000000-0006-0000-0100-00000E000000}">
      <text>
        <r>
          <rPr>
            <sz val="10"/>
            <color rgb="FF000000"/>
            <rFont val="Arial"/>
            <family val="2"/>
          </rPr>
          <t>======
ID#AAAAI4eIjik
CGuillemot    (2020-01-21 17:07:22)
A : Disponible
F : Force
L : Ligne complète
M : Manuel
O : Commande complète
R : Dès paiement</t>
        </r>
      </text>
    </comment>
    <comment ref="BJ6" authorId="0" shapeId="0" xr:uid="{00000000-0006-0000-0100-000021000000}">
      <text>
        <r>
          <rPr>
            <sz val="10"/>
            <color rgb="FF000000"/>
            <rFont val="Arial"/>
            <family val="2"/>
          </rPr>
          <t>======
ID#AAAAI4eIjgw
CGuillemot    (2020-01-21 17:07:22)
D : Après livraison
I : Immédiate
O : Commande complète
S : Suivant planning client</t>
        </r>
      </text>
    </comment>
    <comment ref="BM6" authorId="0" shapeId="0" xr:uid="{00000000-0006-0000-0100-000006000000}">
      <text>
        <r>
          <rPr>
            <sz val="10"/>
            <color rgb="FF000000"/>
            <rFont val="Arial"/>
            <family val="2"/>
          </rPr>
          <t>======
ID#AAAAI4eIjjY
CGuillemot    (2020-01-21 17:07:22)
Y : fournisseur
N : pas fournisseur</t>
        </r>
      </text>
    </comment>
    <comment ref="BN6" authorId="0" shapeId="0" xr:uid="{00000000-0006-0000-0100-000017000000}">
      <text>
        <r>
          <rPr>
            <sz val="10"/>
            <color rgb="FF000000"/>
            <rFont val="Arial"/>
            <family val="2"/>
          </rPr>
          <t>======
ID#AAAAI4eIjh0
CGuillemot    (2020-01-21 17:07:22)
B : Espèces
D : Débit immédiat
K : Carte de crédit
P : A crédit
S : Chèque
T : Virement</t>
        </r>
      </text>
    </comment>
    <comment ref="BO6" authorId="0" shapeId="0" xr:uid="{00000000-0006-0000-0100-000001000000}">
      <text>
        <r>
          <rPr>
            <sz val="10"/>
            <color rgb="FF000000"/>
            <rFont val="Arial"/>
            <family val="2"/>
          </rPr>
          <t>======
ID#AAAAI4eIjkA
CGuillemot    (2020-01-21 17:07:22)
Traite fournisseur
Prélévement Fournisseur
Chèque Fournisseur
VIRT FOUR FRANCE
VIRT FOUR ETRAN USD
VIRT FOUR ETRAN EUR</t>
        </r>
      </text>
    </comment>
    <comment ref="BR6" authorId="0" shapeId="0" xr:uid="{00000000-0006-0000-0100-000011000000}">
      <text>
        <r>
          <rPr>
            <sz val="10"/>
            <color rgb="FF000000"/>
            <rFont val="Arial"/>
            <family val="2"/>
          </rPr>
          <t>======
ID#AAAAI4eIjic
CGuillemot    (2020-01-21 17:07:22)
Y : Employé
N : Pas employé</t>
        </r>
      </text>
    </comment>
    <comment ref="BS6" authorId="0" shapeId="0" xr:uid="{00000000-0006-0000-0100-00000F000000}">
      <text>
        <r>
          <rPr>
            <sz val="10"/>
            <color rgb="FF000000"/>
            <rFont val="Arial"/>
            <family val="2"/>
          </rPr>
          <t>======
ID#AAAAI4eIjio
CGuillemot    (2020-01-21 17:07:22)
Y : Vendeur
N : Pas vendeur</t>
        </r>
      </text>
    </comment>
    <comment ref="BU6" authorId="0" shapeId="0" xr:uid="{00000000-0006-0000-0100-000012000000}">
      <text>
        <r>
          <rPr>
            <sz val="10"/>
            <color rgb="FF000000"/>
            <rFont val="Arial"/>
            <family val="2"/>
          </rPr>
          <t>======
ID#AAAAI4eIjiU
CGuillemot    (2020-01-21 17:07:22)
Y  :actif
N : inactif</t>
        </r>
      </text>
    </comment>
    <comment ref="BV6" authorId="0" shapeId="0" xr:uid="{00000000-0006-0000-0100-00001B000000}">
      <text>
        <r>
          <rPr>
            <sz val="10"/>
            <color rgb="FF000000"/>
            <rFont val="Arial"/>
            <family val="2"/>
          </rPr>
          <t>======
ID#AAAAI4eIjhQ
CGuillemot    (2020-01-21 17:07:22)
Y : paiement par virement
N : paiement pas par virement</t>
        </r>
      </text>
    </comment>
    <comment ref="BW6" authorId="0" shapeId="0" xr:uid="{00000000-0006-0000-0100-000009000000}">
      <text>
        <r>
          <rPr>
            <sz val="10"/>
            <color rgb="FF000000"/>
            <rFont val="Arial"/>
            <family val="2"/>
          </rPr>
          <t>======
ID#AAAAI4eIjjI
CGuillemot    (2020-01-21 17:07:22)
S : Compte de placement
C : Compte courant</t>
        </r>
      </text>
    </comment>
    <comment ref="CA6" authorId="0" shapeId="0" xr:uid="{00000000-0006-0000-0100-000026000000}">
      <text>
        <r>
          <rPr>
            <sz val="10"/>
            <color rgb="FF000000"/>
            <rFont val="Arial"/>
            <family val="2"/>
          </rPr>
          <t>======
ID#AAAAI4eIjgc
CGuillemot    (2020-01-21 17:07:22)
A : Amex
D : Diners
M : MasterCard
N : Découvre
P : Carte de crédit
V : Visa</t>
        </r>
      </text>
    </comment>
    <comment ref="CT6" authorId="0" shapeId="0" xr:uid="{00000000-0006-0000-0100-00000A000000}">
      <text>
        <r>
          <rPr>
            <sz val="10"/>
            <color rgb="FF000000"/>
            <rFont val="Arial"/>
            <family val="2"/>
          </rPr>
          <t>======
ID#AAAAI4eIjjA
CGuillemot    (2020-01-21 17:07:22)
Y : actif
N : inactif</t>
        </r>
      </text>
    </comment>
    <comment ref="DG6" authorId="0" shapeId="0" xr:uid="{00000000-0006-0000-0100-00001F000000}">
      <text>
        <r>
          <rPr>
            <sz val="10"/>
            <color rgb="FF000000"/>
            <rFont val="Arial"/>
            <family val="2"/>
          </rPr>
          <t>======
ID#AAAAI4eIjg8
CGuillemot    (2020-01-21 17:07:22)
Y : adresse de livraison
N : pas adresse de livraison</t>
        </r>
      </text>
    </comment>
    <comment ref="DH6" authorId="0" shapeId="0" xr:uid="{00000000-0006-0000-0100-00001E000000}">
      <text>
        <r>
          <rPr>
            <sz val="10"/>
            <color rgb="FF000000"/>
            <rFont val="Arial"/>
            <family val="2"/>
          </rPr>
          <t>======
ID#AAAAI4eIjg4
CGuillemot    (2020-01-21 17:07:22)
Y : adresse de facturation
N : pas adresse de facturation</t>
        </r>
      </text>
    </comment>
    <comment ref="DI6" authorId="0" shapeId="0" xr:uid="{00000000-0006-0000-0100-000022000000}">
      <text>
        <r>
          <rPr>
            <sz val="10"/>
            <color rgb="FF000000"/>
            <rFont val="Arial"/>
            <family val="2"/>
          </rPr>
          <t>======
ID#AAAAI4eIjgs
CGuillemot    (2020-01-21 17:07:22)
Y : adresse de rappel
N : pas adresse de rappel</t>
        </r>
      </text>
    </comment>
    <comment ref="DJ6" authorId="0" shapeId="0" xr:uid="{00000000-0006-0000-0100-00000B000000}">
      <text>
        <r>
          <rPr>
            <sz val="10"/>
            <color rgb="FF000000"/>
            <rFont val="Arial"/>
            <family val="2"/>
          </rPr>
          <t>======
ID#AAAAI4eIji4
CGuillemot    (2020-01-21 17:07:22)
Y : adresse de paiement
N : pas adresse de paiement</t>
        </r>
      </text>
    </comment>
    <comment ref="DK6" authorId="0" shapeId="0" xr:uid="{00000000-0006-0000-0100-00001A000000}">
      <text>
        <r>
          <rPr>
            <sz val="10"/>
            <color rgb="FF000000"/>
            <rFont val="Arial"/>
            <family val="2"/>
          </rPr>
          <t>======
ID#AAAAI4eIjhU
CGuillemot    (2020-01-21 17:07:22)
CEL : Cellebrites
FRA-BEN : France Benelux 
EXP : Export
10000001 : Extension de garantie
DEC-MOD : Décodeurs Modems Cables</t>
        </r>
      </text>
    </comment>
    <comment ref="DL6" authorId="0" shapeId="0" xr:uid="{00000000-0006-0000-0100-000020000000}">
      <text>
        <r>
          <rPr>
            <sz val="10"/>
            <color rgb="FF000000"/>
            <rFont val="Arial"/>
            <family val="2"/>
          </rPr>
          <t>======
ID#AAAAI4eIjg0
CGuillemot    (2020-01-21 17:07:22)
1 : Transport maritime
2 : Transport par chemin de fer
3 : Transport par route
4 : Transport par air
5 : Envois postaux
7 : Installations de transport fixes
8 : transport par voie navigable
9 : Propulsion propre</t>
        </r>
      </text>
    </comment>
    <comment ref="DU6" authorId="0" shapeId="0" xr:uid="{00000000-0006-0000-0100-000027000000}">
      <text>
        <r>
          <rPr>
            <sz val="10"/>
            <color rgb="FF000000"/>
            <rFont val="Arial"/>
            <family val="2"/>
          </rPr>
          <t>======
ID#AAAAI4eIjgU
CGuillemot    (2020-01-21 17:07:22)
EXW : Ex Works
FCA : Free Carrier
FAS : Free Alongside Ship
FOB : Free On Board
CFR : Cost and Freight
CIF : Cost, Insurance and Freight
CPT : Carriage Paid To
CIP : Carriage and Insurance Paid to
DAF : Delivered At Frontier
DES : Delivered Ex Ship
DEQ : Delivered Ex Quay
DDU (pas de frais) : Delivered Duty Unpaid
DDP : Delivered Duty Paid
NA : Non applicable
DDU (Europe: frais fixes) : Delivered Duty Unpaid
DDU (Europe: frais variables) : Delivered Duty Unpaid
DDU (France + Belgique) : Delivered Duty Unpaid
DDU (Export: pas de frais) : Delivered Duty Unpaid
DDU : DDU (Import)
DDU (Export: frais variable) : Delivered Duty Unpaid
CFR (frais 8%) : Cost and Freight</t>
        </r>
      </text>
    </comment>
    <comment ref="DY6" authorId="0" shapeId="0" xr:uid="{00000000-0006-0000-0100-000014000000}">
      <text>
        <r>
          <rPr>
            <sz val="10"/>
            <color rgb="FF000000"/>
            <rFont val="Arial"/>
            <family val="2"/>
          </rPr>
          <t>======
ID#AAAAI4eIjiM
CGuillemot    (2020-01-21 17:07:22)
Y : actif
N : inactif</t>
        </r>
      </text>
    </comment>
    <comment ref="EB6" authorId="0" shapeId="0" xr:uid="{00000000-0006-0000-0100-000025000000}">
      <text>
        <r>
          <rPr>
            <sz val="10"/>
            <color rgb="FF000000"/>
            <rFont val="Arial"/>
            <family val="2"/>
          </rPr>
          <t>======
ID#AAAAI4eIjgg
CGuillemot    (2020-01-21 17:07:22)
Mle
Mme
Mr</t>
        </r>
      </text>
    </comment>
    <comment ref="EI6" authorId="0" shapeId="0" xr:uid="{00000000-0006-0000-0100-000007000000}">
      <text>
        <r>
          <rPr>
            <sz val="10"/>
            <color rgb="FF000000"/>
            <rFont val="Arial"/>
            <family val="2"/>
          </rPr>
          <t>======
ID#AAAAI4eIjjQ
CGuillemot    (2020-01-21 17:07:22)
B : Mail + Notice
E : Email
N : Notice
X : None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RSgBeRDZ+5sXAP61yn4KahBQO7g=="/>
    </ext>
  </extLst>
</comments>
</file>

<file path=xl/sharedStrings.xml><?xml version="1.0" encoding="utf-8"?>
<sst xmlns="http://schemas.openxmlformats.org/spreadsheetml/2006/main" count="4040" uniqueCount="2467">
  <si>
    <t>Format Import Tiers</t>
  </si>
  <si>
    <t>Civilité</t>
  </si>
  <si>
    <t>Nom de la table</t>
  </si>
  <si>
    <t xml:space="preserve">The following information is necessary in order to register your account as a Fairphone reseller in our repair center and to provide after-sales services. 
The completed Excel form can be mailed to aftersales@fairphone.com. Within 5 working days we will endeavor to confirm registration.
</t>
  </si>
  <si>
    <t>Groupe de tiers</t>
  </si>
  <si>
    <t>Langue</t>
  </si>
  <si>
    <t>IncoTerm</t>
  </si>
  <si>
    <t>Famille</t>
  </si>
  <si>
    <t>Type réparateur</t>
  </si>
  <si>
    <t>Type facture</t>
  </si>
  <si>
    <t>Planning Facture</t>
  </si>
  <si>
    <t>Règle de livraison</t>
  </si>
  <si>
    <t>Livraison via</t>
  </si>
  <si>
    <t>Liste de Prix Vente</t>
  </si>
  <si>
    <t>CREATION OF CUSTOMER ACCOUNT</t>
  </si>
  <si>
    <t>Liste de Prix Achat</t>
  </si>
  <si>
    <t>Type de compte bancaire</t>
  </si>
  <si>
    <t>Remise</t>
  </si>
  <si>
    <t>Mode de paiement</t>
  </si>
  <si>
    <t>Sous méthode de paiement</t>
  </si>
  <si>
    <t>Délai de paiment</t>
  </si>
  <si>
    <t>Rappel</t>
  </si>
  <si>
    <t>Format impression facture</t>
  </si>
  <si>
    <t>GENERAL</t>
  </si>
  <si>
    <t>Format impression expédition</t>
  </si>
  <si>
    <t>Origine commande</t>
  </si>
  <si>
    <t>Pays</t>
  </si>
  <si>
    <t>Region</t>
  </si>
  <si>
    <t>Vérif</t>
  </si>
  <si>
    <t>NAME</t>
  </si>
  <si>
    <t>Description</t>
  </si>
  <si>
    <t>Secteur commercial</t>
  </si>
  <si>
    <t>Transport</t>
  </si>
  <si>
    <t>Actif</t>
  </si>
  <si>
    <t>SOCreditStatus</t>
  </si>
  <si>
    <t>Prestation</t>
  </si>
  <si>
    <t>TypeDevis</t>
  </si>
  <si>
    <t>GroupeClient</t>
  </si>
  <si>
    <t>C_Bpartner</t>
  </si>
  <si>
    <t>FamilleSAV</t>
  </si>
  <si>
    <t>EnseigneCommercialeSav</t>
  </si>
  <si>
    <t>Devise</t>
  </si>
  <si>
    <t>Mrs</t>
  </si>
  <si>
    <t>Madame</t>
  </si>
  <si>
    <t>Frais Generaux</t>
  </si>
  <si>
    <t>SUP Frais Generaux</t>
  </si>
  <si>
    <t>Z_BPartner_PriceList</t>
  </si>
  <si>
    <t>C_BPartner</t>
  </si>
  <si>
    <t>C_BP_BankAccount</t>
  </si>
  <si>
    <t>Choose from dropdown</t>
  </si>
  <si>
    <t>a1 - NOKIA</t>
  </si>
  <si>
    <t>DA</t>
  </si>
  <si>
    <t>Cont Workshop gener.</t>
  </si>
  <si>
    <t>D</t>
  </si>
  <si>
    <t>Après livraison</t>
  </si>
  <si>
    <t>C_BPartner_Location</t>
  </si>
  <si>
    <t>Hebdomadaire</t>
  </si>
  <si>
    <t>C_Location</t>
  </si>
  <si>
    <t>A</t>
  </si>
  <si>
    <t>Disponible</t>
  </si>
  <si>
    <t>Livraison</t>
  </si>
  <si>
    <t>AD_User</t>
  </si>
  <si>
    <t>E01</t>
  </si>
  <si>
    <t>E01 (Ventes Cordon Multimedia)</t>
  </si>
  <si>
    <t>OBSOLETE LIST EUR</t>
  </si>
  <si>
    <t>C</t>
  </si>
  <si>
    <t>Compte courant</t>
  </si>
  <si>
    <t>Client Ikoda</t>
  </si>
  <si>
    <t>Z_BPartner_SAV</t>
  </si>
  <si>
    <t>Transfert</t>
  </si>
  <si>
    <t>T</t>
  </si>
  <si>
    <t>Chèque Fournisseur</t>
  </si>
  <si>
    <t>Invoice date + 30 days</t>
  </si>
  <si>
    <t>rappel 3 niveaux</t>
  </si>
  <si>
    <t>Invoice_en</t>
  </si>
  <si>
    <t>Z_BPartner_Location_SAV</t>
  </si>
  <si>
    <t>Standard invoice in english</t>
  </si>
  <si>
    <t>BT</t>
  </si>
  <si>
    <t>Bouygues Telecom / CRTI</t>
  </si>
  <si>
    <t>GPE01</t>
  </si>
  <si>
    <t>France + monaco</t>
  </si>
  <si>
    <t>Transport maritime</t>
  </si>
  <si>
    <t>Y</t>
  </si>
  <si>
    <t>H</t>
  </si>
  <si>
    <t>credit Hold</t>
  </si>
  <si>
    <t>EXPERT SFR</t>
  </si>
  <si>
    <t>EDI</t>
  </si>
  <si>
    <t>Non affecté</t>
  </si>
  <si>
    <t>C_OrgAssignment</t>
  </si>
  <si>
    <t>AUCH</t>
  </si>
  <si>
    <t>AUCHAN</t>
  </si>
  <si>
    <t>ALPALLIANCE</t>
  </si>
  <si>
    <t>BRL</t>
  </si>
  <si>
    <t>Brazilian Real</t>
  </si>
  <si>
    <t>Virement Fournisseur hors France (BRL)</t>
  </si>
  <si>
    <t>Nom de l'onglet</t>
  </si>
  <si>
    <t>Mr</t>
  </si>
  <si>
    <t>Tiers</t>
  </si>
  <si>
    <t>Monsieur</t>
  </si>
  <si>
    <t>Interim</t>
  </si>
  <si>
    <t>SUP-INT</t>
  </si>
  <si>
    <t>fr_FR</t>
  </si>
  <si>
    <t>Français</t>
  </si>
  <si>
    <t>CFR</t>
  </si>
  <si>
    <t>Cost and Freight</t>
  </si>
  <si>
    <t>a10 - LG</t>
  </si>
  <si>
    <t>DB</t>
  </si>
  <si>
    <t>Returns Otto</t>
  </si>
  <si>
    <t>I</t>
  </si>
  <si>
    <t>Immédiate</t>
  </si>
  <si>
    <t>Client</t>
  </si>
  <si>
    <t>Mensuelle</t>
  </si>
  <si>
    <t>Facture le 1er du mois</t>
  </si>
  <si>
    <t>F</t>
  </si>
  <si>
    <t>Force</t>
  </si>
  <si>
    <t>P</t>
  </si>
  <si>
    <t>Enlèvement</t>
  </si>
  <si>
    <t>E02</t>
  </si>
  <si>
    <t>E02 (Ventes Cordon Multimedia)</t>
  </si>
  <si>
    <t>PURCHASE CORDON</t>
  </si>
  <si>
    <t>Pricelists for Cordon's group agencies purchases</t>
  </si>
  <si>
    <t>Groupe G</t>
  </si>
  <si>
    <t>Credit card</t>
  </si>
  <si>
    <t>K</t>
  </si>
  <si>
    <t>Carte Bleue Fournisseur</t>
  </si>
  <si>
    <t>Invoice date + 40 days</t>
  </si>
  <si>
    <t>Invoice_fr</t>
  </si>
  <si>
    <t>Standard Invoice in french</t>
  </si>
  <si>
    <t>Tarifs (vente) : définition des tarifs de vente selon l'origine de la commande (sites web, manuel, …)</t>
  </si>
  <si>
    <t>CD</t>
  </si>
  <si>
    <t>Cordon Web DORO</t>
  </si>
  <si>
    <t>FR</t>
  </si>
  <si>
    <t>France</t>
  </si>
  <si>
    <t>false</t>
  </si>
  <si>
    <t>Fournisseur</t>
  </si>
  <si>
    <t>AU</t>
  </si>
  <si>
    <t>ACT</t>
  </si>
  <si>
    <t>Australian Capital Territory</t>
  </si>
  <si>
    <t>GPE02</t>
  </si>
  <si>
    <t>DOM TOM</t>
  </si>
  <si>
    <t>Employés</t>
  </si>
  <si>
    <t>Transport par chemin de fer</t>
  </si>
  <si>
    <t>N</t>
  </si>
  <si>
    <t>O</t>
  </si>
  <si>
    <t>Credit OK</t>
  </si>
  <si>
    <t>SAV RI</t>
  </si>
  <si>
    <t>Standard</t>
  </si>
  <si>
    <t>Banque</t>
  </si>
  <si>
    <t>ACER</t>
  </si>
  <si>
    <t>SIRET number</t>
  </si>
  <si>
    <t>AUTO</t>
  </si>
  <si>
    <t>AUTOMOBILE</t>
  </si>
  <si>
    <t>ALPES BUREAU</t>
  </si>
  <si>
    <t>EUR</t>
  </si>
  <si>
    <t>Euro</t>
  </si>
  <si>
    <t>Virement Fournisseur hors France (EUR)</t>
  </si>
  <si>
    <t>Miss</t>
  </si>
  <si>
    <t>Mademoiselle</t>
  </si>
  <si>
    <t>Intra-Groupe Cordon</t>
  </si>
  <si>
    <t>SUP Intra-Groupe Cordon</t>
  </si>
  <si>
    <t>de_DE</t>
  </si>
  <si>
    <t>Allemand</t>
  </si>
  <si>
    <t>CFR (frais 8%)</t>
  </si>
  <si>
    <t>a11 - HANNSPREE</t>
  </si>
  <si>
    <t>Adresse</t>
  </si>
  <si>
    <t>DC</t>
  </si>
  <si>
    <t>CES Bremen</t>
  </si>
  <si>
    <t>Commande complète</t>
  </si>
  <si>
    <t>L</t>
  </si>
  <si>
    <t>Ligne complète</t>
  </si>
  <si>
    <t>S</t>
  </si>
  <si>
    <t>Transporteur</t>
  </si>
  <si>
    <t>APE/NAF code</t>
  </si>
  <si>
    <t>E03</t>
  </si>
  <si>
    <t>E03 (Ventes Cordon Multimedia)</t>
  </si>
  <si>
    <t>Contact (utilisateur)</t>
  </si>
  <si>
    <t>PURCHASE CORDON USD</t>
  </si>
  <si>
    <t>Pricelists for Cordon's group agencies purchases USD</t>
  </si>
  <si>
    <t>Ikoda</t>
  </si>
  <si>
    <t>Check</t>
  </si>
  <si>
    <t>VAT NUMBER (1)</t>
  </si>
  <si>
    <t>Virement Fournisseur France</t>
  </si>
  <si>
    <t>VIRT FOUR FRANCE</t>
  </si>
  <si>
    <t>Invoice date + 45 days</t>
  </si>
  <si>
    <t>CM</t>
  </si>
  <si>
    <t>Cordon Multimedia</t>
  </si>
  <si>
    <t>SAV Information</t>
  </si>
  <si>
    <t>GB</t>
  </si>
  <si>
    <t>United Kingdom</t>
  </si>
  <si>
    <t>NSW</t>
  </si>
  <si>
    <t/>
  </si>
  <si>
    <t>GPE03</t>
  </si>
  <si>
    <t>Adresse SAV</t>
  </si>
  <si>
    <t>Autres Pays (sans risque politique important)</t>
  </si>
  <si>
    <t>Transport par route</t>
  </si>
  <si>
    <t>Credit stop</t>
  </si>
  <si>
    <t>Interdit</t>
  </si>
  <si>
    <t>Assignation Organisation</t>
  </si>
  <si>
    <t>AIRBUS DEFENSE ET SECURITE</t>
  </si>
  <si>
    <t>BOUY</t>
  </si>
  <si>
    <t>BOUTIQUE BOUYGUES</t>
  </si>
  <si>
    <t>Value</t>
  </si>
  <si>
    <t>ATM GAUNEL</t>
  </si>
  <si>
    <t>IsCreation</t>
  </si>
  <si>
    <t>GBP</t>
  </si>
  <si>
    <t>GreetingName</t>
  </si>
  <si>
    <t>British Pound</t>
  </si>
  <si>
    <t>Z_S2MI_Value</t>
  </si>
  <si>
    <t>web site</t>
  </si>
  <si>
    <t>Virement Fournisseur hors France (GBP)</t>
  </si>
  <si>
    <t>Name</t>
  </si>
  <si>
    <t>Name2</t>
  </si>
  <si>
    <t>IsActive</t>
  </si>
  <si>
    <t>Pièces / outillage constructeur</t>
  </si>
  <si>
    <t>IsSummary</t>
  </si>
  <si>
    <t>SUP Pièces / outillage constructeur</t>
  </si>
  <si>
    <t>TaxID</t>
  </si>
  <si>
    <t>IsTaxExempt</t>
  </si>
  <si>
    <t>it_IT</t>
  </si>
  <si>
    <t>DUNS</t>
  </si>
  <si>
    <t>ReferenceNo</t>
  </si>
  <si>
    <t>NAICS</t>
  </si>
  <si>
    <t>Italien</t>
  </si>
  <si>
    <t>Rating</t>
  </si>
  <si>
    <t>GroupValue</t>
  </si>
  <si>
    <t>AD_Language</t>
  </si>
  <si>
    <t>CIF</t>
  </si>
  <si>
    <t>URL</t>
  </si>
  <si>
    <t>Cost, Insurance and Freight</t>
  </si>
  <si>
    <t>IsProspect</t>
  </si>
  <si>
    <t>a11 - SONY ERICSSON MOBILE</t>
  </si>
  <si>
    <t>PotentialLifeTimeValue</t>
  </si>
  <si>
    <t>AcqusitionCost</t>
  </si>
  <si>
    <t>Language</t>
  </si>
  <si>
    <t>NumberEmployees</t>
  </si>
  <si>
    <t>DD</t>
  </si>
  <si>
    <t>ShareOfCustomer</t>
  </si>
  <si>
    <t>Dealer</t>
  </si>
  <si>
    <t>SalesVolume</t>
  </si>
  <si>
    <t>IncoTermName</t>
  </si>
  <si>
    <t>ZRealizedTurnover</t>
  </si>
  <si>
    <t>Suivant planning client</t>
  </si>
  <si>
    <t>FamillyName</t>
  </si>
  <si>
    <t>M</t>
  </si>
  <si>
    <t>RepairerType</t>
  </si>
  <si>
    <t>Manuel</t>
  </si>
  <si>
    <t>Z_CompteTiers</t>
  </si>
  <si>
    <t>IsAutoInvoice</t>
  </si>
  <si>
    <t>E04</t>
  </si>
  <si>
    <t>Z_IE</t>
  </si>
  <si>
    <t>IsCustomer</t>
  </si>
  <si>
    <t>E04 (Ventes Cordon Multimedia)</t>
  </si>
  <si>
    <t>PURCHASE FREE</t>
  </si>
  <si>
    <t>Purchase for free</t>
  </si>
  <si>
    <t>Pourcentage fixe tiers</t>
  </si>
  <si>
    <t>DocumentCopies</t>
  </si>
  <si>
    <t>VIRT FOUR ETRAN BRL</t>
  </si>
  <si>
    <t>InvoiceRule</t>
  </si>
  <si>
    <t>Invoice date + 60 days</t>
  </si>
  <si>
    <t>InvoiceScheduleName</t>
  </si>
  <si>
    <t>DeliveryRule</t>
  </si>
  <si>
    <t>60FACT</t>
  </si>
  <si>
    <t>DeliveryViaRule</t>
  </si>
  <si>
    <t>SO_PriceListName</t>
  </si>
  <si>
    <t>CW</t>
  </si>
  <si>
    <t>DiscountSchemaName</t>
  </si>
  <si>
    <t>CordonWeb</t>
  </si>
  <si>
    <t>FlatDiscount</t>
  </si>
  <si>
    <t>DE</t>
  </si>
  <si>
    <t>PaymentRule</t>
  </si>
  <si>
    <t>Germany - Deutschland</t>
  </si>
  <si>
    <t>SubPaymentRuleValue</t>
  </si>
  <si>
    <t>PaymentTermValue</t>
  </si>
  <si>
    <t>SalesRepName</t>
  </si>
  <si>
    <t>DunningName</t>
  </si>
  <si>
    <t>POReference</t>
  </si>
  <si>
    <t>NT</t>
  </si>
  <si>
    <t>IsDiscountPrinted</t>
  </si>
  <si>
    <t>GPE04</t>
  </si>
  <si>
    <t>SO_Description</t>
  </si>
  <si>
    <t>Europe de l'Ouest</t>
  </si>
  <si>
    <t>PrintFormatInvoiceName</t>
  </si>
  <si>
    <t>ShelfLifeMinPct</t>
  </si>
  <si>
    <t>SO_CreditLimit</t>
  </si>
  <si>
    <t>Supplier</t>
  </si>
  <si>
    <t>ZCreditMessage</t>
  </si>
  <si>
    <t>Transport par air</t>
  </si>
  <si>
    <t>PrintFormatShipmentName</t>
  </si>
  <si>
    <t>IsEcoTaxable</t>
  </si>
  <si>
    <t>W</t>
  </si>
  <si>
    <t>credit watvh</t>
  </si>
  <si>
    <t>Z_CustomerGroup_ID</t>
  </si>
  <si>
    <t>AIRFREE</t>
  </si>
  <si>
    <t>BPartnerPriceListActive</t>
  </si>
  <si>
    <t>BUT</t>
  </si>
  <si>
    <t>JPY</t>
  </si>
  <si>
    <t>Japanese Yen</t>
  </si>
  <si>
    <t>Virement Fournisseur hors France (JPY)</t>
  </si>
  <si>
    <t>PriceListName</t>
  </si>
  <si>
    <t>SOPOOrigin</t>
  </si>
  <si>
    <t>TV_DeliveryRule</t>
  </si>
  <si>
    <t>Pièces détachées (France)</t>
  </si>
  <si>
    <t>TV_InvoiceRule</t>
  </si>
  <si>
    <t>TV_PaymentTermValue</t>
  </si>
  <si>
    <t>TV_SalesRepName</t>
  </si>
  <si>
    <t>SUP-FR-PCE</t>
  </si>
  <si>
    <t>es_ES</t>
  </si>
  <si>
    <t>IsVendor</t>
  </si>
  <si>
    <t>Espagnol</t>
  </si>
  <si>
    <t>CIP</t>
  </si>
  <si>
    <t>Carriage and Insurance Paid to</t>
  </si>
  <si>
    <t>a12 - ETEN</t>
  </si>
  <si>
    <t>PaymentRulePO</t>
  </si>
  <si>
    <t>S+H ALPHA</t>
  </si>
  <si>
    <t>DELIVERY ADDRESS</t>
  </si>
  <si>
    <t>SubPaymentRulePOValue</t>
  </si>
  <si>
    <t>E08</t>
  </si>
  <si>
    <t>PO_PaymentTermValue</t>
  </si>
  <si>
    <t>E08 (Ventes Cordon Multimedia)</t>
  </si>
  <si>
    <t>PO_PriceListName</t>
  </si>
  <si>
    <t>PURCHASE LIST BRL TTC</t>
  </si>
  <si>
    <t>IsEmployee</t>
  </si>
  <si>
    <t>Compte de Portefeuille</t>
  </si>
  <si>
    <t>IsSalesRep</t>
  </si>
  <si>
    <t>Remise Client Intra-Groupe</t>
  </si>
  <si>
    <t>BankUserName</t>
  </si>
  <si>
    <t>VIRT FOUR ETRAN EUR</t>
  </si>
  <si>
    <t>BankActive</t>
  </si>
  <si>
    <t>End of the month</t>
  </si>
  <si>
    <t>IsACH</t>
  </si>
  <si>
    <t>BankAccountType</t>
  </si>
  <si>
    <t>RoutingNo</t>
  </si>
  <si>
    <t>DO</t>
  </si>
  <si>
    <t>SwiftCode</t>
  </si>
  <si>
    <t>AccountNo</t>
  </si>
  <si>
    <t>DORO France</t>
  </si>
  <si>
    <t>CreditCardType</t>
  </si>
  <si>
    <t>ES</t>
  </si>
  <si>
    <t>CreditCardNumber</t>
  </si>
  <si>
    <t>CreditCardVV</t>
  </si>
  <si>
    <t>Spain</t>
  </si>
  <si>
    <t>CreditCardExpMM</t>
  </si>
  <si>
    <t>CreditCardExpYY</t>
  </si>
  <si>
    <t>A_Name</t>
  </si>
  <si>
    <t>A_Street</t>
  </si>
  <si>
    <t>QLD</t>
  </si>
  <si>
    <t>Z_NAME_BANK</t>
  </si>
  <si>
    <t>Z_AGENCIE_BANK</t>
  </si>
  <si>
    <t>GPE05</t>
  </si>
  <si>
    <t>A_City</t>
  </si>
  <si>
    <t>Autre pays</t>
  </si>
  <si>
    <t>A_Zip</t>
  </si>
  <si>
    <t>A_State</t>
  </si>
  <si>
    <t>A_CountryCode</t>
  </si>
  <si>
    <t>A_Ident_DL</t>
  </si>
  <si>
    <t>A_Ident_SSN</t>
  </si>
  <si>
    <t>Envois postaux</t>
  </si>
  <si>
    <t>A_EMail</t>
  </si>
  <si>
    <t>X</t>
  </si>
  <si>
    <t>ISO_Code</t>
  </si>
  <si>
    <t>LocationName</t>
  </si>
  <si>
    <t>no credit check</t>
  </si>
  <si>
    <t>Address1</t>
  </si>
  <si>
    <t>ALCATEL-LUCENT</t>
  </si>
  <si>
    <t>CARR</t>
  </si>
  <si>
    <t>CARREFOUR</t>
  </si>
  <si>
    <t>AUDIM</t>
  </si>
  <si>
    <t>ZPrintBPName</t>
  </si>
  <si>
    <t>USD</t>
  </si>
  <si>
    <t>LocationActive</t>
  </si>
  <si>
    <t>US Dollar</t>
  </si>
  <si>
    <t>BPAddress1</t>
  </si>
  <si>
    <t>Virement Fournisseur hors France (USD)</t>
  </si>
  <si>
    <t>BPAddress2</t>
  </si>
  <si>
    <t>BPAddress3</t>
  </si>
  <si>
    <t>BPAddress4</t>
  </si>
  <si>
    <t>Pièces détachées (Hors Union européenne)</t>
  </si>
  <si>
    <t>BPPostal</t>
  </si>
  <si>
    <t>SUP-EX-PCE</t>
  </si>
  <si>
    <t>BPCity</t>
  </si>
  <si>
    <t>Address2</t>
  </si>
  <si>
    <t>pt_BR</t>
  </si>
  <si>
    <t>C_Region_ID/Region_Name</t>
  </si>
  <si>
    <t>BPCountry_ID/BPCountryISO</t>
  </si>
  <si>
    <t>Portuguese (Brazil)</t>
  </si>
  <si>
    <t>BPPhone</t>
  </si>
  <si>
    <t>CPT</t>
  </si>
  <si>
    <t>Carriage Paid To</t>
  </si>
  <si>
    <t>a13 - TCL</t>
  </si>
  <si>
    <t>BPPhone2</t>
  </si>
  <si>
    <t>BPFax</t>
  </si>
  <si>
    <t>DF</t>
  </si>
  <si>
    <t>Address3</t>
  </si>
  <si>
    <t>ISDN</t>
  </si>
  <si>
    <t>AUDIO GERMANY 2007</t>
  </si>
  <si>
    <t>IsShipTo</t>
  </si>
  <si>
    <t>R</t>
  </si>
  <si>
    <t>IsBillTo</t>
  </si>
  <si>
    <t>Dès paiement</t>
  </si>
  <si>
    <t>IsPayFrom</t>
  </si>
  <si>
    <t>E08+3%</t>
  </si>
  <si>
    <t>IsRemitTo</t>
  </si>
  <si>
    <t>E08 (Ventes Cordon Multimedia) + mark up 3%</t>
  </si>
  <si>
    <t>C_SalesRegionName</t>
  </si>
  <si>
    <t>PURCHASE LIST CHF</t>
  </si>
  <si>
    <t>Z_TransportMode</t>
  </si>
  <si>
    <t>Address4</t>
  </si>
  <si>
    <t>UnloadingAdress1</t>
  </si>
  <si>
    <t>Compte de placement</t>
  </si>
  <si>
    <t>UnloadingAdress2</t>
  </si>
  <si>
    <t>Remise CMM %Tiers</t>
  </si>
  <si>
    <t>UnloadingAdress3</t>
  </si>
  <si>
    <t>UnloadingAdress4</t>
  </si>
  <si>
    <t>UnloadingZIPCode</t>
  </si>
  <si>
    <t>VIRT FOUR ETRAN GBP</t>
  </si>
  <si>
    <t>UnloadingCity</t>
  </si>
  <si>
    <t>UnloadingC_Region_ID/UnloadingRegion_Name</t>
  </si>
  <si>
    <t>End of month + 30 days</t>
  </si>
  <si>
    <t>UnloadingCountryISO</t>
  </si>
  <si>
    <t>LocationIncoTermName</t>
  </si>
  <si>
    <t>EC</t>
  </si>
  <si>
    <t>City</t>
  </si>
  <si>
    <t>Econectik</t>
  </si>
  <si>
    <t>USER_NAME</t>
  </si>
  <si>
    <t>BE</t>
  </si>
  <si>
    <t>Belgium</t>
  </si>
  <si>
    <t>SA</t>
  </si>
  <si>
    <t>User_Description</t>
  </si>
  <si>
    <t>User_Comments</t>
  </si>
  <si>
    <t>User_Active</t>
  </si>
  <si>
    <t>Installations de transport fixes</t>
  </si>
  <si>
    <t>User_EMail</t>
  </si>
  <si>
    <t>Password</t>
  </si>
  <si>
    <t>User_C_Greeting_ID/User_GreetingName</t>
  </si>
  <si>
    <t>ALTICE</t>
  </si>
  <si>
    <t>CORA</t>
  </si>
  <si>
    <t>User_Location_ID/User_LocationName</t>
  </si>
  <si>
    <t>Title</t>
  </si>
  <si>
    <t>BOULANGER</t>
  </si>
  <si>
    <t>Birthday</t>
  </si>
  <si>
    <t>UserPhone</t>
  </si>
  <si>
    <t>UserPhone2</t>
  </si>
  <si>
    <t>UserFax</t>
  </si>
  <si>
    <t>Pièces détachées (Union européenne)</t>
  </si>
  <si>
    <t>NotificationType</t>
  </si>
  <si>
    <t>JobName</t>
  </si>
  <si>
    <t>SUP-EU-PCE</t>
  </si>
  <si>
    <t>IsFullBPAccess</t>
  </si>
  <si>
    <t>en_GB</t>
  </si>
  <si>
    <t>WebLogin</t>
  </si>
  <si>
    <t>English (United Kingdom)</t>
  </si>
  <si>
    <t>WebPassWord</t>
  </si>
  <si>
    <t>DAF</t>
  </si>
  <si>
    <t>HZN_ControlQuality</t>
  </si>
  <si>
    <t>Delivered At Frontier</t>
  </si>
  <si>
    <t>FirstName</t>
  </si>
  <si>
    <t>a14 - TCL SABA</t>
  </si>
  <si>
    <t>LastName</t>
  </si>
  <si>
    <t>Z_Com_Reference_ID</t>
  </si>
  <si>
    <t>DI</t>
  </si>
  <si>
    <t>ZIP code</t>
  </si>
  <si>
    <t>Z_Familly_ID</t>
  </si>
  <si>
    <t>Austria Cont Worksho</t>
  </si>
  <si>
    <t>ID_Customer</t>
  </si>
  <si>
    <t>ID_Customer_Invoice</t>
  </si>
  <si>
    <t>E09</t>
  </si>
  <si>
    <t>ID_Customer_SAV</t>
  </si>
  <si>
    <t>E09 (Ventes Cordon Multimedia)</t>
  </si>
  <si>
    <t>BPartnerSAV_IsActive</t>
  </si>
  <si>
    <t>PURCHASE LIST DKK</t>
  </si>
  <si>
    <t>Quotation_Type</t>
  </si>
  <si>
    <t>Remise TCL %Tiers</t>
  </si>
  <si>
    <t>Country code</t>
  </si>
  <si>
    <t>Virement</t>
  </si>
  <si>
    <t>VIRT FOUR ETRAN JPY</t>
  </si>
  <si>
    <t>Particulier</t>
  </si>
  <si>
    <t>SAVAddress1</t>
  </si>
  <si>
    <t>End of month + 45 days</t>
  </si>
  <si>
    <t>45FDM</t>
  </si>
  <si>
    <t>IO</t>
  </si>
  <si>
    <t>Importé</t>
  </si>
  <si>
    <t>LU</t>
  </si>
  <si>
    <t>SAVAddress2</t>
  </si>
  <si>
    <t>SAVAddress3</t>
  </si>
  <si>
    <t>Luxembourg</t>
  </si>
  <si>
    <t>SAVAddress4</t>
  </si>
  <si>
    <t>State / Region code</t>
  </si>
  <si>
    <t>SAVPostal</t>
  </si>
  <si>
    <t>SAVCity</t>
  </si>
  <si>
    <t>SAVC_Region_ID/SAVRegion_Name</t>
  </si>
  <si>
    <t>SAVCountry_ID/SAVCountryISO</t>
  </si>
  <si>
    <t>BPartnerSAVLocation_IsActive</t>
  </si>
  <si>
    <t>TAS</t>
  </si>
  <si>
    <t>BPartnerSAV_IsBillTo</t>
  </si>
  <si>
    <t>BPartnerSAV_IsShipTo</t>
  </si>
  <si>
    <t>Transport by inland waterway</t>
  </si>
  <si>
    <t>BPartnerSAV_IsQuotation</t>
  </si>
  <si>
    <t>AM TRUST</t>
  </si>
  <si>
    <t>BPartnerSAV_LocationName</t>
  </si>
  <si>
    <t>BPartnerSAV_Phone</t>
  </si>
  <si>
    <t>BPartnerSAV_Phone2</t>
  </si>
  <si>
    <t>CRTI</t>
  </si>
  <si>
    <t>BPartnerSAV_Fax</t>
  </si>
  <si>
    <t>BPartnerSAV_Email</t>
  </si>
  <si>
    <t>CRTI BOUYGUES</t>
  </si>
  <si>
    <t>SAV_ZPrintBPName</t>
  </si>
  <si>
    <t>Asg_OrgName</t>
  </si>
  <si>
    <t>Asg_ValidFrom</t>
  </si>
  <si>
    <t>Asg_ValidTo</t>
  </si>
  <si>
    <t>Asg_Isactive</t>
  </si>
  <si>
    <t>Asg_Description</t>
  </si>
  <si>
    <t>Sous-Traitance</t>
  </si>
  <si>
    <t>SUP Sous-Traitance</t>
  </si>
  <si>
    <t>pt_PT</t>
  </si>
  <si>
    <t>Portuguese (Portugal)</t>
  </si>
  <si>
    <t>DAP</t>
  </si>
  <si>
    <t>DAP (Import)</t>
  </si>
  <si>
    <t>2</t>
  </si>
  <si>
    <t>a15 - TCL THOMSON</t>
  </si>
  <si>
    <t>3</t>
  </si>
  <si>
    <t>DJ</t>
  </si>
  <si>
    <t>4</t>
  </si>
  <si>
    <t>Austria Wien</t>
  </si>
  <si>
    <t>5</t>
  </si>
  <si>
    <t>E10</t>
  </si>
  <si>
    <t>6</t>
  </si>
  <si>
    <t>7</t>
  </si>
  <si>
    <t>E10 (Ventes Cordon Multimedia)</t>
  </si>
  <si>
    <t>Phone</t>
  </si>
  <si>
    <t>8</t>
  </si>
  <si>
    <t>PURCHASE LIST EUR</t>
  </si>
  <si>
    <t>9</t>
  </si>
  <si>
    <t>10</t>
  </si>
  <si>
    <t>11</t>
  </si>
  <si>
    <t>Remise 15% (THO)</t>
  </si>
  <si>
    <t>12</t>
  </si>
  <si>
    <t>13</t>
  </si>
  <si>
    <t>Remise à taux fixe 15% sur les catégories article THO01 à THO24</t>
  </si>
  <si>
    <t>14</t>
  </si>
  <si>
    <t>15</t>
  </si>
  <si>
    <t>Carte de crédit</t>
  </si>
  <si>
    <t>16</t>
  </si>
  <si>
    <t>17</t>
  </si>
  <si>
    <t>18</t>
  </si>
  <si>
    <t>19</t>
  </si>
  <si>
    <t>20</t>
  </si>
  <si>
    <t>21</t>
  </si>
  <si>
    <t>22</t>
  </si>
  <si>
    <t>VIRT FOUR ETRAN USD</t>
  </si>
  <si>
    <t>23</t>
  </si>
  <si>
    <t>24</t>
  </si>
  <si>
    <t>25</t>
  </si>
  <si>
    <t>26</t>
  </si>
  <si>
    <t>Immediate</t>
  </si>
  <si>
    <t>27</t>
  </si>
  <si>
    <t>28</t>
  </si>
  <si>
    <t>29</t>
  </si>
  <si>
    <t>30</t>
  </si>
  <si>
    <t>31</t>
  </si>
  <si>
    <t>LG</t>
  </si>
  <si>
    <t>32</t>
  </si>
  <si>
    <t>CTA LGe</t>
  </si>
  <si>
    <t>NL</t>
  </si>
  <si>
    <t>Nederlands</t>
  </si>
  <si>
    <t>33</t>
  </si>
  <si>
    <t>Mobile phone</t>
  </si>
  <si>
    <t>34</t>
  </si>
  <si>
    <t>35</t>
  </si>
  <si>
    <t>VIC</t>
  </si>
  <si>
    <t>36</t>
  </si>
  <si>
    <t>37</t>
  </si>
  <si>
    <t>38</t>
  </si>
  <si>
    <t>39</t>
  </si>
  <si>
    <t>Propulsion propre</t>
  </si>
  <si>
    <t>40</t>
  </si>
  <si>
    <t>AMAZON</t>
  </si>
  <si>
    <t>41</t>
  </si>
  <si>
    <t>CSTR</t>
  </si>
  <si>
    <t>42</t>
  </si>
  <si>
    <t>CONSTRUCTEUR</t>
  </si>
  <si>
    <t>Fax</t>
  </si>
  <si>
    <t>43</t>
  </si>
  <si>
    <t>BOUTIQUE ORANGE</t>
  </si>
  <si>
    <t>44</t>
  </si>
  <si>
    <t>45</t>
  </si>
  <si>
    <t>46</t>
  </si>
  <si>
    <t>47</t>
  </si>
  <si>
    <t>48</t>
  </si>
  <si>
    <t>49</t>
  </si>
  <si>
    <t>50</t>
  </si>
  <si>
    <t>51</t>
  </si>
  <si>
    <t>Transporteurs</t>
  </si>
  <si>
    <t>52</t>
  </si>
  <si>
    <t>53</t>
  </si>
  <si>
    <t>SUP Transporteurs</t>
  </si>
  <si>
    <t>54</t>
  </si>
  <si>
    <t>55</t>
  </si>
  <si>
    <t>56</t>
  </si>
  <si>
    <t>DAP (Europe: frais fixes 2)</t>
  </si>
  <si>
    <t>Delivered At Place</t>
  </si>
  <si>
    <t>a16 - PHILIPS</t>
  </si>
  <si>
    <t>DM</t>
  </si>
  <si>
    <t>Media/saturn Austria</t>
  </si>
  <si>
    <t>E11</t>
  </si>
  <si>
    <t>E11 (Ventes Cordon Multimedia)</t>
  </si>
  <si>
    <t>57</t>
  </si>
  <si>
    <t>PURCHASE LIST GBP</t>
  </si>
  <si>
    <t>Email</t>
  </si>
  <si>
    <t>58</t>
  </si>
  <si>
    <t>59</t>
  </si>
  <si>
    <t>Remise 15% (toutes activités)</t>
  </si>
  <si>
    <t>60</t>
  </si>
  <si>
    <t>Remise à taux fixe 15%</t>
  </si>
  <si>
    <t>61</t>
  </si>
  <si>
    <t>Débit immédiat</t>
  </si>
  <si>
    <t>62</t>
  </si>
  <si>
    <t>63</t>
  </si>
  <si>
    <t>MO</t>
  </si>
  <si>
    <t>Commande manuelle (défaut)</t>
  </si>
  <si>
    <t>AF</t>
  </si>
  <si>
    <t>Afghanistan</t>
  </si>
  <si>
    <t>64</t>
  </si>
  <si>
    <t>Inco-term</t>
  </si>
  <si>
    <t>WA</t>
  </si>
  <si>
    <t>65</t>
  </si>
  <si>
    <t>APOGEE</t>
  </si>
  <si>
    <t>66</t>
  </si>
  <si>
    <t>67</t>
  </si>
  <si>
    <t>DART</t>
  </si>
  <si>
    <t>68</t>
  </si>
  <si>
    <t>DARTY</t>
  </si>
  <si>
    <t>BOUYGUES FAI</t>
  </si>
  <si>
    <t>CRTI FAI BOUYGUES</t>
  </si>
  <si>
    <t>69</t>
  </si>
  <si>
    <t>ar_AE</t>
  </si>
  <si>
    <t>70</t>
  </si>
  <si>
    <t>Arabic (United Arab Emirates)</t>
  </si>
  <si>
    <t>BILLING ADDRESS (to complete if different)</t>
  </si>
  <si>
    <t>DAP (Europe: frais fixes)</t>
  </si>
  <si>
    <t>a17 - GSMART</t>
  </si>
  <si>
    <t>71</t>
  </si>
  <si>
    <t>72</t>
  </si>
  <si>
    <t>73</t>
  </si>
  <si>
    <t>DN</t>
  </si>
  <si>
    <t>SCB ROSTOCK DVD/REC</t>
  </si>
  <si>
    <t>74</t>
  </si>
  <si>
    <t>75</t>
  </si>
  <si>
    <t>E12</t>
  </si>
  <si>
    <t>76</t>
  </si>
  <si>
    <t>E12 (Ventes Cordon Multimedia)</t>
  </si>
  <si>
    <t>77</t>
  </si>
  <si>
    <t>78</t>
  </si>
  <si>
    <t>PURCHASE LIST HKD</t>
  </si>
  <si>
    <t>Remise 25% (THO)</t>
  </si>
  <si>
    <t>79</t>
  </si>
  <si>
    <t>Remise à taux fixe 25% sur les catégories article THO01 à THO24</t>
  </si>
  <si>
    <t>80</t>
  </si>
  <si>
    <t>81</t>
  </si>
  <si>
    <t>A crédit</t>
  </si>
  <si>
    <t>82</t>
  </si>
  <si>
    <t>83</t>
  </si>
  <si>
    <t>84</t>
  </si>
  <si>
    <t>85</t>
  </si>
  <si>
    <t>NELI Technologies</t>
  </si>
  <si>
    <t>86</t>
  </si>
  <si>
    <t>AX</t>
  </si>
  <si>
    <t>Åland Islands</t>
  </si>
  <si>
    <t>87</t>
  </si>
  <si>
    <t>88</t>
  </si>
  <si>
    <t>89</t>
  </si>
  <si>
    <t>BR</t>
  </si>
  <si>
    <t>90</t>
  </si>
  <si>
    <t>91</t>
  </si>
  <si>
    <t>AC</t>
  </si>
  <si>
    <t>92</t>
  </si>
  <si>
    <t>Acre</t>
  </si>
  <si>
    <t>93</t>
  </si>
  <si>
    <t>94</t>
  </si>
  <si>
    <t>APPLE</t>
  </si>
  <si>
    <t>DEBI</t>
  </si>
  <si>
    <t>DEBITEL</t>
  </si>
  <si>
    <t>BOUYGUES GSM</t>
  </si>
  <si>
    <t>CRTI GSM BOUYGUES</t>
  </si>
  <si>
    <t>95</t>
  </si>
  <si>
    <t>CHF</t>
  </si>
  <si>
    <t>96</t>
  </si>
  <si>
    <t>Swiss Franc</t>
  </si>
  <si>
    <t>97</t>
  </si>
  <si>
    <t>98</t>
  </si>
  <si>
    <t>ar_BH</t>
  </si>
  <si>
    <t>99</t>
  </si>
  <si>
    <t>Arabic (Bahrain)</t>
  </si>
  <si>
    <t>100</t>
  </si>
  <si>
    <t>DAP (Europe: frais variables)</t>
  </si>
  <si>
    <t>101</t>
  </si>
  <si>
    <t>102</t>
  </si>
  <si>
    <t>103</t>
  </si>
  <si>
    <t>a18 - BENQ</t>
  </si>
  <si>
    <t>104</t>
  </si>
  <si>
    <t>105</t>
  </si>
  <si>
    <t>106</t>
  </si>
  <si>
    <t>107</t>
  </si>
  <si>
    <t>108</t>
  </si>
  <si>
    <t>OTTO</t>
  </si>
  <si>
    <t>109</t>
  </si>
  <si>
    <t>110</t>
  </si>
  <si>
    <t>E13</t>
  </si>
  <si>
    <t>111</t>
  </si>
  <si>
    <t>E13 (Ventes Cordon Multimedia)</t>
  </si>
  <si>
    <t>112</t>
  </si>
  <si>
    <t>PURCHASE LIST JPY</t>
  </si>
  <si>
    <t>113</t>
  </si>
  <si>
    <t>114</t>
  </si>
  <si>
    <t>Remise 25% (toutes activités)</t>
  </si>
  <si>
    <t>115</t>
  </si>
  <si>
    <t>116</t>
  </si>
  <si>
    <t>117</t>
  </si>
  <si>
    <t>Remise à taux fixe 25%</t>
  </si>
  <si>
    <t>118</t>
  </si>
  <si>
    <t>PS</t>
  </si>
  <si>
    <t>119</t>
  </si>
  <si>
    <t>PSAU</t>
  </si>
  <si>
    <t>120</t>
  </si>
  <si>
    <t>AL</t>
  </si>
  <si>
    <t>121</t>
  </si>
  <si>
    <t>Albania</t>
  </si>
  <si>
    <t>122</t>
  </si>
  <si>
    <t>123</t>
  </si>
  <si>
    <t>124</t>
  </si>
  <si>
    <t>Alagoas</t>
  </si>
  <si>
    <t>ARCHOS</t>
  </si>
  <si>
    <t>125</t>
  </si>
  <si>
    <t>DIG</t>
  </si>
  <si>
    <t>DIGICEL</t>
  </si>
  <si>
    <t>126</t>
  </si>
  <si>
    <t>127</t>
  </si>
  <si>
    <t>128</t>
  </si>
  <si>
    <t>129</t>
  </si>
  <si>
    <t>130</t>
  </si>
  <si>
    <t>CNY</t>
  </si>
  <si>
    <t>131</t>
  </si>
  <si>
    <t>Yuan Renminbi</t>
  </si>
  <si>
    <t>132</t>
  </si>
  <si>
    <t>ar_DZ</t>
  </si>
  <si>
    <t>133</t>
  </si>
  <si>
    <t>Arabic (Algeria)</t>
  </si>
  <si>
    <t>134</t>
  </si>
  <si>
    <t>DAP (Export: frais variable)</t>
  </si>
  <si>
    <t>135</t>
  </si>
  <si>
    <t>136</t>
  </si>
  <si>
    <t>a19 - BENQ MOBILE - SIEMENS</t>
  </si>
  <si>
    <t>137</t>
  </si>
  <si>
    <t>138</t>
  </si>
  <si>
    <t>139</t>
  </si>
  <si>
    <t>DP</t>
  </si>
  <si>
    <t>140</t>
  </si>
  <si>
    <t>DPM NTC ESSEN</t>
  </si>
  <si>
    <t>141</t>
  </si>
  <si>
    <t>E14</t>
  </si>
  <si>
    <t>142</t>
  </si>
  <si>
    <t>E14 (Ventes Cordon Multimedia)</t>
  </si>
  <si>
    <t>143</t>
  </si>
  <si>
    <t>PURCHASE LIST RON</t>
  </si>
  <si>
    <t>144</t>
  </si>
  <si>
    <t>Remise 30% (toutes activités)</t>
  </si>
  <si>
    <t>145</t>
  </si>
  <si>
    <t>Remise à taux fixe 30%</t>
  </si>
  <si>
    <t>RM</t>
  </si>
  <si>
    <t>Recyclez-moi</t>
  </si>
  <si>
    <t>146</t>
  </si>
  <si>
    <t>DZ</t>
  </si>
  <si>
    <t>147</t>
  </si>
  <si>
    <t>Algeria</t>
  </si>
  <si>
    <t>148</t>
  </si>
  <si>
    <t>149</t>
  </si>
  <si>
    <t>150</t>
  </si>
  <si>
    <t>151</t>
  </si>
  <si>
    <t>AM</t>
  </si>
  <si>
    <t>152</t>
  </si>
  <si>
    <t>Amazonas</t>
  </si>
  <si>
    <t>ARRIS</t>
  </si>
  <si>
    <t>DIST</t>
  </si>
  <si>
    <t>DISTRIBUTEUR</t>
  </si>
  <si>
    <t>CAMARA</t>
  </si>
  <si>
    <t>DKK</t>
  </si>
  <si>
    <t>Danish Krone</t>
  </si>
  <si>
    <t>154</t>
  </si>
  <si>
    <t>CLT Auchan</t>
  </si>
  <si>
    <t>153</t>
  </si>
  <si>
    <t>155</t>
  </si>
  <si>
    <t>156</t>
  </si>
  <si>
    <t>157</t>
  </si>
  <si>
    <t>158</t>
  </si>
  <si>
    <t>159</t>
  </si>
  <si>
    <t>160</t>
  </si>
  <si>
    <t>ar_EG</t>
  </si>
  <si>
    <t>161</t>
  </si>
  <si>
    <t>Arabic (Egypt)</t>
  </si>
  <si>
    <t>162</t>
  </si>
  <si>
    <t>DAP (Export: pas de frais)</t>
  </si>
  <si>
    <t>163</t>
  </si>
  <si>
    <t>164</t>
  </si>
  <si>
    <t>165</t>
  </si>
  <si>
    <t>a2 - SHARP</t>
  </si>
  <si>
    <t>166</t>
  </si>
  <si>
    <t>167</t>
  </si>
  <si>
    <t>DS</t>
  </si>
  <si>
    <t>168</t>
  </si>
  <si>
    <t>SERTRONIC SWITZERLAN</t>
  </si>
  <si>
    <t>169</t>
  </si>
  <si>
    <t>170</t>
  </si>
  <si>
    <t>E15</t>
  </si>
  <si>
    <t>171</t>
  </si>
  <si>
    <t>E15 (Ventes Cordon Multimedia)</t>
  </si>
  <si>
    <t>172</t>
  </si>
  <si>
    <t>173</t>
  </si>
  <si>
    <t>174</t>
  </si>
  <si>
    <t>PURCHASE LIST USD</t>
  </si>
  <si>
    <t>175</t>
  </si>
  <si>
    <t>Nom du champ</t>
  </si>
  <si>
    <t>Remise 35% (THO)</t>
  </si>
  <si>
    <t>Clé de recherche</t>
  </si>
  <si>
    <t>Remise à taux fixe 35% sur les catégories article THO01 à THO24</t>
  </si>
  <si>
    <t>SN</t>
  </si>
  <si>
    <t>CTA Sony</t>
  </si>
  <si>
    <t>AS</t>
  </si>
  <si>
    <t>Création?</t>
  </si>
  <si>
    <t>American Samoa</t>
  </si>
  <si>
    <t>Code S2MI</t>
  </si>
  <si>
    <t>Nom</t>
  </si>
  <si>
    <t>Nom (suite)</t>
  </si>
  <si>
    <t>AP</t>
  </si>
  <si>
    <t>Amapá</t>
  </si>
  <si>
    <t>Regroupement</t>
  </si>
  <si>
    <t>ASURION</t>
  </si>
  <si>
    <t>ID TVA</t>
  </si>
  <si>
    <t>ELEC</t>
  </si>
  <si>
    <t>Exempt TVA</t>
  </si>
  <si>
    <t>ELECTRO DEPOT</t>
  </si>
  <si>
    <t>ACCOUNTING CONTACT</t>
  </si>
  <si>
    <t>Code APE</t>
  </si>
  <si>
    <t>N° Référence</t>
  </si>
  <si>
    <t>HKD</t>
  </si>
  <si>
    <t>Hong Kong Dollar</t>
  </si>
  <si>
    <t>NAICS/SIC</t>
  </si>
  <si>
    <t>CLT Boulanger</t>
  </si>
  <si>
    <t>Evaluation</t>
  </si>
  <si>
    <t>Civility</t>
  </si>
  <si>
    <t>ar_IQ</t>
  </si>
  <si>
    <t>Arabic (Iraq)</t>
  </si>
  <si>
    <t>Prospect</t>
  </si>
  <si>
    <t>Potentiel futur</t>
  </si>
  <si>
    <t>DAP (France + Belgique -TCL)</t>
  </si>
  <si>
    <t>Coût d'acquisition</t>
  </si>
  <si>
    <t>Nombre employés</t>
  </si>
  <si>
    <t>Participation</t>
  </si>
  <si>
    <t>Volume des ventes</t>
  </si>
  <si>
    <t>a20 - HOYA</t>
  </si>
  <si>
    <t>Inco Term</t>
  </si>
  <si>
    <t>Chiffre d'affaires réalisé</t>
  </si>
  <si>
    <t>DT</t>
  </si>
  <si>
    <t>GPS WORKSHOP</t>
  </si>
  <si>
    <t>Type Réparateur</t>
  </si>
  <si>
    <t>Compte Tiers (SAGE)</t>
  </si>
  <si>
    <t>SALE LIST BRL</t>
  </si>
  <si>
    <t>Facturation Auto</t>
  </si>
  <si>
    <t>Inscription Etat</t>
  </si>
  <si>
    <t>PURCHASE LIST USD TTC</t>
  </si>
  <si>
    <t>Remise 35% (toutes activités)</t>
  </si>
  <si>
    <t>Remise à taux fixe 35%</t>
  </si>
  <si>
    <t>Chèque</t>
  </si>
  <si>
    <t>Name &amp; first name</t>
  </si>
  <si>
    <t>Nbre d'exemplaires</t>
  </si>
  <si>
    <t>TC</t>
  </si>
  <si>
    <t>CTA TCL</t>
  </si>
  <si>
    <t>Planning facture</t>
  </si>
  <si>
    <t>AD</t>
  </si>
  <si>
    <t>Andorra</t>
  </si>
  <si>
    <t>Tarif</t>
  </si>
  <si>
    <t>Function</t>
  </si>
  <si>
    <t>CONTACT COMPTA</t>
  </si>
  <si>
    <t>Mode remise</t>
  </si>
  <si>
    <t>% remise unique</t>
  </si>
  <si>
    <t>BA</t>
  </si>
  <si>
    <t>Bahia</t>
  </si>
  <si>
    <t>Délai de paiement</t>
  </si>
  <si>
    <t>ASUS</t>
  </si>
  <si>
    <t>Vendeur</t>
  </si>
  <si>
    <t>Rappels</t>
  </si>
  <si>
    <t>FAIS</t>
  </si>
  <si>
    <t>Référence commande</t>
  </si>
  <si>
    <t>FAI SFR</t>
  </si>
  <si>
    <t>Imprimer remise</t>
  </si>
  <si>
    <t>Description commande</t>
  </si>
  <si>
    <t>Format d'impression facture</t>
  </si>
  <si>
    <t>CINQ SUR CINQ</t>
  </si>
  <si>
    <t>Durée de vie minimum (%)</t>
  </si>
  <si>
    <t>En-cours autorisé</t>
  </si>
  <si>
    <t>HUF</t>
  </si>
  <si>
    <t>Forint</t>
  </si>
  <si>
    <t>Format d'impression expédition</t>
  </si>
  <si>
    <t>Eco Taxable</t>
  </si>
  <si>
    <t>CLT BUT</t>
  </si>
  <si>
    <t>Statut crédir</t>
  </si>
  <si>
    <t>Groupe client</t>
  </si>
  <si>
    <t>ar_JO</t>
  </si>
  <si>
    <t>Arabic (Jordan)</t>
  </si>
  <si>
    <t>Origine Commande</t>
  </si>
  <si>
    <t>DAP (France + Belgique)</t>
  </si>
  <si>
    <t>a21 - CANAL+</t>
  </si>
  <si>
    <t>DX</t>
  </si>
  <si>
    <t>DEALER / LCD</t>
  </si>
  <si>
    <t>SALES AASTRA GRO</t>
  </si>
  <si>
    <t>Pricelists for ASSTRA sales grossiste</t>
  </si>
  <si>
    <t>STANDARD PRICE</t>
  </si>
  <si>
    <t>Liste des prix standard</t>
  </si>
  <si>
    <t>Remise 90%</t>
  </si>
  <si>
    <t>Liste prix d'achat</t>
  </si>
  <si>
    <t>TL</t>
  </si>
  <si>
    <t>Employé</t>
  </si>
  <si>
    <t>TCL</t>
  </si>
  <si>
    <t>AO</t>
  </si>
  <si>
    <t>Utilisateur</t>
  </si>
  <si>
    <t>OTHER CONTACT</t>
  </si>
  <si>
    <t>Angola</t>
  </si>
  <si>
    <t>CE</t>
  </si>
  <si>
    <t>Ceará</t>
  </si>
  <si>
    <t>Code banque</t>
  </si>
  <si>
    <t>Code Swift</t>
  </si>
  <si>
    <t>N° Compte</t>
  </si>
  <si>
    <t>Numéro C.C.</t>
  </si>
  <si>
    <t>FNAC</t>
  </si>
  <si>
    <t>Code vérification C.C.</t>
  </si>
  <si>
    <t>Exp. Mois</t>
  </si>
  <si>
    <t>Exp. Année</t>
  </si>
  <si>
    <t>CONCORDE</t>
  </si>
  <si>
    <t>Titulaire</t>
  </si>
  <si>
    <t>CONCORDE (DIVERS)</t>
  </si>
  <si>
    <t>Rue Tit. carte de crédit</t>
  </si>
  <si>
    <t>NOK</t>
  </si>
  <si>
    <t>Nom de la banque</t>
  </si>
  <si>
    <t>Agence de la banque</t>
  </si>
  <si>
    <t>Norwegian Krone</t>
  </si>
  <si>
    <t>Ville</t>
  </si>
  <si>
    <t>Code postal</t>
  </si>
  <si>
    <t>CLT CAP BOULANGER</t>
  </si>
  <si>
    <t>Pays carte de crédit</t>
  </si>
  <si>
    <t>Permis de conduire</t>
  </si>
  <si>
    <t>ar_KW</t>
  </si>
  <si>
    <t>N° Sécurité Sociale</t>
  </si>
  <si>
    <t>Email carte de crédit</t>
  </si>
  <si>
    <t>Arabic (Kuwait)</t>
  </si>
  <si>
    <t>DAP (pas de frais)</t>
  </si>
  <si>
    <t>a22- THOMSON</t>
  </si>
  <si>
    <t>EA</t>
  </si>
  <si>
    <t>contracted workshop</t>
  </si>
  <si>
    <t>SALES AASTRA 1000</t>
  </si>
  <si>
    <t>Nom Tiers (imprimé)</t>
  </si>
  <si>
    <t>Pricelists for ASSTRA sales 1000</t>
  </si>
  <si>
    <t>Réseau Distribution</t>
  </si>
  <si>
    <t>Adresse 1</t>
  </si>
  <si>
    <t>Adresse 2</t>
  </si>
  <si>
    <t>Carte Bleue Client</t>
  </si>
  <si>
    <t>Adresse 3</t>
  </si>
  <si>
    <t>Adresse 4</t>
  </si>
  <si>
    <t>AI</t>
  </si>
  <si>
    <t>Anguilla</t>
  </si>
  <si>
    <t>Etat</t>
  </si>
  <si>
    <t>Téléphone</t>
  </si>
  <si>
    <t>Téléphone 2</t>
  </si>
  <si>
    <t>Distrito Federal</t>
  </si>
  <si>
    <t>Adresse de livraison</t>
  </si>
  <si>
    <t>FREE</t>
  </si>
  <si>
    <t>Adresse de facturation</t>
  </si>
  <si>
    <t>FREE MOBILE</t>
  </si>
  <si>
    <t>Adresse de rappel</t>
  </si>
  <si>
    <t>CONFORAMA</t>
  </si>
  <si>
    <t>Adresse de paiement</t>
  </si>
  <si>
    <t>PLN</t>
  </si>
  <si>
    <t>Mode de transport</t>
  </si>
  <si>
    <t>Adresse 1 de déchargement</t>
  </si>
  <si>
    <t>Zloty</t>
  </si>
  <si>
    <t>Adresse 2 de déchargement</t>
  </si>
  <si>
    <t>CLT Conforama</t>
  </si>
  <si>
    <t>Adresse 3 de déchargement</t>
  </si>
  <si>
    <t>Adresse 4 de déchargement</t>
  </si>
  <si>
    <t>ar_LB</t>
  </si>
  <si>
    <t>Code postal de déchargement</t>
  </si>
  <si>
    <t>Arabic (Lebanon)</t>
  </si>
  <si>
    <t>Ville de déchargement</t>
  </si>
  <si>
    <t>DAT</t>
  </si>
  <si>
    <t>Pays de déchargement</t>
  </si>
  <si>
    <t>Delivered At Terminal</t>
  </si>
  <si>
    <t>a23 - GIGASET</t>
  </si>
  <si>
    <t>EB</t>
  </si>
  <si>
    <t>Contr. workshop 1</t>
  </si>
  <si>
    <t>SALES AASTRA 500</t>
  </si>
  <si>
    <t>(1) mandatory if you are a member of the European Community (Including France)</t>
  </si>
  <si>
    <t>Pricelists for ASSTRA sales 500</t>
  </si>
  <si>
    <t xml:space="preserve">Réseau Distribution </t>
  </si>
  <si>
    <t>Commentaire</t>
  </si>
  <si>
    <t>Cheques clients</t>
  </si>
  <si>
    <t>EMail</t>
  </si>
  <si>
    <t>Mot de passe</t>
  </si>
  <si>
    <t>AQ</t>
  </si>
  <si>
    <t>Antarctica</t>
  </si>
  <si>
    <t>Fonction</t>
  </si>
  <si>
    <t>Anniversaire</t>
  </si>
  <si>
    <t>Type de notification</t>
  </si>
  <si>
    <t>Poste</t>
  </si>
  <si>
    <t>Accès Tiers Complet</t>
  </si>
  <si>
    <t>Espírito Santo</t>
  </si>
  <si>
    <t>Web Login</t>
  </si>
  <si>
    <t>BELGACOM</t>
  </si>
  <si>
    <t>Mot de passe web</t>
  </si>
  <si>
    <t>FUT</t>
  </si>
  <si>
    <t>Reserved to Cordon Electronics</t>
  </si>
  <si>
    <t>Contrôle Qualité</t>
  </si>
  <si>
    <t>FUTUR TELECOM</t>
  </si>
  <si>
    <t>Prénom</t>
  </si>
  <si>
    <t>CONNEXION</t>
  </si>
  <si>
    <t>Enseigne commerciale</t>
  </si>
  <si>
    <t>RON</t>
  </si>
  <si>
    <t>ID Client</t>
  </si>
  <si>
    <t>Client Facturé</t>
  </si>
  <si>
    <t>Leu (new)</t>
  </si>
  <si>
    <t>Client SAV</t>
  </si>
  <si>
    <t>CLT connexion</t>
  </si>
  <si>
    <t>ar_LY</t>
  </si>
  <si>
    <t>Type Devis</t>
  </si>
  <si>
    <t>Arabic (Libya)</t>
  </si>
  <si>
    <t>Client particulier (Y/N)</t>
  </si>
  <si>
    <t>DDP</t>
  </si>
  <si>
    <t>Delivered Duty Paid</t>
  </si>
  <si>
    <t>a3 - HTC</t>
  </si>
  <si>
    <t>Contr. workshop 2</t>
  </si>
  <si>
    <t>SALES ACCESSORIES</t>
  </si>
  <si>
    <t>Price lists for Sales of accessories</t>
  </si>
  <si>
    <t>TH_Centrale d'Achats pièces détachées</t>
  </si>
  <si>
    <t>COMP Pmt Client</t>
  </si>
  <si>
    <t>Adresse de Devis</t>
  </si>
  <si>
    <t>Client Divers France</t>
  </si>
  <si>
    <t>Nom Adresse</t>
  </si>
  <si>
    <t>AG</t>
  </si>
  <si>
    <t>Téléphone2</t>
  </si>
  <si>
    <t>Antigua And Barbuda</t>
  </si>
  <si>
    <t>Nom Tiers imprimé</t>
  </si>
  <si>
    <t>Organisation</t>
  </si>
  <si>
    <t>Valide du</t>
  </si>
  <si>
    <t>Valide jusqu'au</t>
  </si>
  <si>
    <t>GO</t>
  </si>
  <si>
    <t>Goiás</t>
  </si>
  <si>
    <t>Type de données</t>
  </si>
  <si>
    <t>Char(13)</t>
  </si>
  <si>
    <t>Char(1)</t>
  </si>
  <si>
    <t>GVT</t>
  </si>
  <si>
    <t>Char(3)</t>
  </si>
  <si>
    <t>GLOBAL VILLAGE TELECOM</t>
  </si>
  <si>
    <t>Char(10)</t>
  </si>
  <si>
    <t>CONRAD</t>
  </si>
  <si>
    <t>Char(60)</t>
  </si>
  <si>
    <t>Char(255)</t>
  </si>
  <si>
    <t>SEK</t>
  </si>
  <si>
    <t>Swedish Krona</t>
  </si>
  <si>
    <t>Char(20)</t>
  </si>
  <si>
    <t>CLT CORA</t>
  </si>
  <si>
    <t>Char(11)</t>
  </si>
  <si>
    <t>ar_MA</t>
  </si>
  <si>
    <t>Char(40)</t>
  </si>
  <si>
    <t>Char(30)</t>
  </si>
  <si>
    <t>Arabic (Morocco)</t>
  </si>
  <si>
    <t>DES</t>
  </si>
  <si>
    <t>Char(6)</t>
  </si>
  <si>
    <t>Char(120)</t>
  </si>
  <si>
    <t>Delivered Ex Ship</t>
  </si>
  <si>
    <t>a4 - TELESERVICE</t>
  </si>
  <si>
    <t>Nombre</t>
  </si>
  <si>
    <t>ED</t>
  </si>
  <si>
    <t>SALES ACCESSORIES Ex.VAT</t>
  </si>
  <si>
    <t>Prix public de vente des accessoires Hors Taxe</t>
  </si>
  <si>
    <t>TH_CSTA</t>
  </si>
  <si>
    <t>COMP Pmt Four.</t>
  </si>
  <si>
    <t>Char(2)</t>
  </si>
  <si>
    <t>Char(25)</t>
  </si>
  <si>
    <t>Char(14)</t>
  </si>
  <si>
    <t>AR</t>
  </si>
  <si>
    <t>Argentina</t>
  </si>
  <si>
    <t>MA</t>
  </si>
  <si>
    <t>Maranhão</t>
  </si>
  <si>
    <t>BOUYGUES TELECOM</t>
  </si>
  <si>
    <t>HRP</t>
  </si>
  <si>
    <t>HOME REPAIR</t>
  </si>
  <si>
    <t>SGD</t>
  </si>
  <si>
    <t>Singapore Dollar</t>
  </si>
  <si>
    <t>CLT Darty</t>
  </si>
  <si>
    <t>ar_OM</t>
  </si>
  <si>
    <t>Arabic (Oman)</t>
  </si>
  <si>
    <t>EXW</t>
  </si>
  <si>
    <t>Ex Works</t>
  </si>
  <si>
    <t>a5 - G-MOBILE</t>
  </si>
  <si>
    <t>EF</t>
  </si>
  <si>
    <t>Mastercare / new Spa</t>
  </si>
  <si>
    <t>SALES ACC-Retailer | Revendeur</t>
  </si>
  <si>
    <t>Default price for client company</t>
  </si>
  <si>
    <t>TH_Grande Surface spécialisée</t>
  </si>
  <si>
    <t>DECAISSEMENT ESPECE</t>
  </si>
  <si>
    <t>30 jours</t>
  </si>
  <si>
    <t>SALES LIST</t>
  </si>
  <si>
    <t>Char(4)</t>
  </si>
  <si>
    <t>Char(35)</t>
  </si>
  <si>
    <t>30 days (End of month)</t>
  </si>
  <si>
    <t>Armenia</t>
  </si>
  <si>
    <t>MG</t>
  </si>
  <si>
    <t>Minas Gerais</t>
  </si>
  <si>
    <t>BUBENDORFF</t>
  </si>
  <si>
    <t>NRJ</t>
  </si>
  <si>
    <t>NRJ MOBILE</t>
  </si>
  <si>
    <t>CLT DOM - TOM</t>
  </si>
  <si>
    <t>ar_QA</t>
  </si>
  <si>
    <t>Arabic (Qatar)</t>
  </si>
  <si>
    <t>FAS</t>
  </si>
  <si>
    <t>Free Alongside Ship</t>
  </si>
  <si>
    <t>a6 - HUWAI</t>
  </si>
  <si>
    <t>EG</t>
  </si>
  <si>
    <t>Comet</t>
  </si>
  <si>
    <t>SALES ACC-TAX included</t>
  </si>
  <si>
    <t>Price list including VAT for individual customer</t>
  </si>
  <si>
    <t>TH_Grossiste Pièces Détachées</t>
  </si>
  <si>
    <t>ENCAISSEMENT ESPECE</t>
  </si>
  <si>
    <t>Virement client</t>
  </si>
  <si>
    <t>30 days end of month, the 20th</t>
  </si>
  <si>
    <t>AW</t>
  </si>
  <si>
    <t>Aruba</t>
  </si>
  <si>
    <t>Char(2000)</t>
  </si>
  <si>
    <t>MS</t>
  </si>
  <si>
    <t>Mato Grosso do Sul</t>
  </si>
  <si>
    <t>Date(JJ/MM/AAAA)</t>
  </si>
  <si>
    <t>BUREAU VALLEE</t>
  </si>
  <si>
    <t>ONLY</t>
  </si>
  <si>
    <t>CORDON</t>
  </si>
  <si>
    <t>SITE DU GROUPE CORDON ELECTRONICS</t>
  </si>
  <si>
    <t>CLT ELECTRO DEPOT</t>
  </si>
  <si>
    <t>ar_SA</t>
  </si>
  <si>
    <t>Arabic (Saudi Arabia)</t>
  </si>
  <si>
    <t>FCA</t>
  </si>
  <si>
    <t>Free Carrier</t>
  </si>
  <si>
    <t>a7 - NEOVIA</t>
  </si>
  <si>
    <t>EH</t>
  </si>
  <si>
    <t>MFOY Services 224951</t>
  </si>
  <si>
    <t>SALES ACC-Wholesaler | Grossiste</t>
  </si>
  <si>
    <t>Price list for client company with an more economic price</t>
  </si>
  <si>
    <t>TH_Revendeurs</t>
  </si>
  <si>
    <t>Paiement Effets Client</t>
  </si>
  <si>
    <t>30 days end of month, the 5th</t>
  </si>
  <si>
    <t>Australia</t>
  </si>
  <si>
    <t>true</t>
  </si>
  <si>
    <t>MT</t>
  </si>
  <si>
    <t>Mato Grosso</t>
  </si>
  <si>
    <t>Date (JJ/MM/DDDD)</t>
  </si>
  <si>
    <t>ORAN</t>
  </si>
  <si>
    <t>Obligatoire (Y/N)</t>
  </si>
  <si>
    <t>CORDON ELECTRONICS</t>
  </si>
  <si>
    <t>CLT Ens. Proximité</t>
  </si>
  <si>
    <t>ar_SD</t>
  </si>
  <si>
    <t>Arabic (Sudan)</t>
  </si>
  <si>
    <t>FOB</t>
  </si>
  <si>
    <t>Free On Board</t>
  </si>
  <si>
    <t>a8 - AMOI</t>
  </si>
  <si>
    <t>EL</t>
  </si>
  <si>
    <t>Micro Electronics</t>
  </si>
  <si>
    <t>SALES AEP SONY HGtie</t>
  </si>
  <si>
    <t>Prix vente produit en échange standart HG</t>
  </si>
  <si>
    <t>Vente Accessoires CRTI</t>
  </si>
  <si>
    <t>Statut crédit</t>
  </si>
  <si>
    <t>Prélévement Client</t>
  </si>
  <si>
    <t>30 days the 10th of the month</t>
  </si>
  <si>
    <t>AT</t>
  </si>
  <si>
    <t>Y si tiers utilisé sur la société Cordon Electronics</t>
  </si>
  <si>
    <t>Austria</t>
  </si>
  <si>
    <t>PA</t>
  </si>
  <si>
    <t>Y si le tiers est un client</t>
  </si>
  <si>
    <t>Pará</t>
  </si>
  <si>
    <t>Y si le type de facture = S</t>
  </si>
  <si>
    <t>CAISSE D'EPARGNE</t>
  </si>
  <si>
    <t>ORC</t>
  </si>
  <si>
    <t>Groupe client (SCG)</t>
  </si>
  <si>
    <t>ORANGE CARAIBES</t>
  </si>
  <si>
    <t>CULTURA</t>
  </si>
  <si>
    <t>CLT Expert</t>
  </si>
  <si>
    <t>ar_SY</t>
  </si>
  <si>
    <t>Arabic (Syria)</t>
  </si>
  <si>
    <t>NA</t>
  </si>
  <si>
    <t>Non applicable</t>
  </si>
  <si>
    <t>a9 - SCHNEIDER</t>
  </si>
  <si>
    <t>EO</t>
  </si>
  <si>
    <t>APPOLO 2000</t>
  </si>
  <si>
    <t>SALES CANAL PLUS</t>
  </si>
  <si>
    <t>Prélévement Fournisseur</t>
  </si>
  <si>
    <t>45 days (End of month)</t>
  </si>
  <si>
    <t>AZ</t>
  </si>
  <si>
    <t>Azerbaijan</t>
  </si>
  <si>
    <t>PB</t>
  </si>
  <si>
    <t>Paraíba</t>
  </si>
  <si>
    <t>CAMIF</t>
  </si>
  <si>
    <t>Y si le tiers est un fournisseur</t>
  </si>
  <si>
    <t>ORF</t>
  </si>
  <si>
    <t>ORANGE FRANCE</t>
  </si>
  <si>
    <t>CLT FEU VERT</t>
  </si>
  <si>
    <t>ar_TN</t>
  </si>
  <si>
    <t>Y si virement</t>
  </si>
  <si>
    <t>Arabic (Tunisia)</t>
  </si>
  <si>
    <t>b1 - CORDON Dinan</t>
  </si>
  <si>
    <t>ET</t>
  </si>
  <si>
    <t>UK TN</t>
  </si>
  <si>
    <t>SALES CANAL 5 ETOILES</t>
  </si>
  <si>
    <t>Ventes Canal+ Opération 5*</t>
  </si>
  <si>
    <t>Regul Pmt Client</t>
  </si>
  <si>
    <t>end of next month + 15 days</t>
  </si>
  <si>
    <t>Fin de mois + 15 jours</t>
  </si>
  <si>
    <t>BS</t>
  </si>
  <si>
    <t>Bahamas</t>
  </si>
  <si>
    <t>PE</t>
  </si>
  <si>
    <t>Pernambuco</t>
  </si>
  <si>
    <t>CANAL +</t>
  </si>
  <si>
    <t>PART</t>
  </si>
  <si>
    <t>PARTICULIER</t>
  </si>
  <si>
    <t>DIGITAL</t>
  </si>
  <si>
    <t>CLT FNAC</t>
  </si>
  <si>
    <t>ar_YE</t>
  </si>
  <si>
    <t>Arabic (Yemen)</t>
  </si>
  <si>
    <t>b10 - CORDON Dreux</t>
  </si>
  <si>
    <t>EX</t>
  </si>
  <si>
    <t>MES IRELAND 111149</t>
  </si>
  <si>
    <t>SALES CASSIDIAN</t>
  </si>
  <si>
    <t>Regul Pmt Fourn.</t>
  </si>
  <si>
    <t>Regul pmt Fourn.</t>
  </si>
  <si>
    <t>End of month + 10 days</t>
  </si>
  <si>
    <t>FDM10</t>
  </si>
  <si>
    <t>BH</t>
  </si>
  <si>
    <t>Bahrain</t>
  </si>
  <si>
    <t>PI</t>
  </si>
  <si>
    <t>Piauí</t>
  </si>
  <si>
    <t>CANAL + REUNION</t>
  </si>
  <si>
    <t>PHOG</t>
  </si>
  <si>
    <t>PHOTOGRAPHE</t>
  </si>
  <si>
    <t>DISTRIBUTEUR DIVERS</t>
  </si>
  <si>
    <t>CLT GITEM</t>
  </si>
  <si>
    <t>be_BY</t>
  </si>
  <si>
    <t>Byelorussian (Belarus)</t>
  </si>
  <si>
    <t>b11 - AASTRA</t>
  </si>
  <si>
    <t>AASTRA</t>
  </si>
  <si>
    <t>FA</t>
  </si>
  <si>
    <t>Classe forfait A</t>
  </si>
  <si>
    <t>SALES CORDON</t>
  </si>
  <si>
    <t>Pricelists for Cordon's group agencies sales</t>
  </si>
  <si>
    <t>Traite fournisseur</t>
  </si>
  <si>
    <t>End of month + 15 days</t>
  </si>
  <si>
    <t>FDM15</t>
  </si>
  <si>
    <t>BD</t>
  </si>
  <si>
    <t>Bangladesh</t>
  </si>
  <si>
    <t>PR</t>
  </si>
  <si>
    <t>Paraná</t>
  </si>
  <si>
    <t>CANAL OVERSEAS</t>
  </si>
  <si>
    <t>PHOT</t>
  </si>
  <si>
    <t>PHOTO SERVICE</t>
  </si>
  <si>
    <t>CLT GROUP DIGITAL</t>
  </si>
  <si>
    <t>bg_BG</t>
  </si>
  <si>
    <t>Bulgarian (Bulgaria)</t>
  </si>
  <si>
    <t>b2 - CORDON Cesson</t>
  </si>
  <si>
    <t>FB</t>
  </si>
  <si>
    <t>Classe forfait B</t>
  </si>
  <si>
    <t>SALES CORDON USD</t>
  </si>
  <si>
    <t>Pricelists for Cordon's group agencies slaes USD</t>
  </si>
  <si>
    <t>End of month + 20 days</t>
  </si>
  <si>
    <t>FDM20</t>
  </si>
  <si>
    <t>BB</t>
  </si>
  <si>
    <t>Barbados</t>
  </si>
  <si>
    <t>RJ</t>
  </si>
  <si>
    <t>Rio de Janeiro</t>
  </si>
  <si>
    <t>POST</t>
  </si>
  <si>
    <t>LA POSTE MOBILE</t>
  </si>
  <si>
    <t>ESPACE SFR</t>
  </si>
  <si>
    <t>CLT HYPER U</t>
  </si>
  <si>
    <t>ca_ES</t>
  </si>
  <si>
    <t>Catalan (Spain)</t>
  </si>
  <si>
    <t>b3 - CORDON Caissargues</t>
  </si>
  <si>
    <t>FC</t>
  </si>
  <si>
    <t>A-NOVO</t>
  </si>
  <si>
    <t>SALES CORDON +15%</t>
  </si>
  <si>
    <t>Pricelists for Cordon's group agencies sales (with 15% mark-up)</t>
  </si>
  <si>
    <t>End of month + 25 days</t>
  </si>
  <si>
    <t>FDM25</t>
  </si>
  <si>
    <t>BY</t>
  </si>
  <si>
    <t>Y si Organisation renseignée</t>
  </si>
  <si>
    <t>Belarus</t>
  </si>
  <si>
    <t>RN</t>
  </si>
  <si>
    <t>Valeur par défaut</t>
  </si>
  <si>
    <t>Rio Grande do Norte</t>
  </si>
  <si>
    <t>CAT</t>
  </si>
  <si>
    <t>PRSE</t>
  </si>
  <si>
    <t>POINT RELAIS SERVICE</t>
  </si>
  <si>
    <t>EXPERT</t>
  </si>
  <si>
    <t>CLT Intermarche</t>
  </si>
  <si>
    <t>cs_CZ</t>
  </si>
  <si>
    <t>Czech (Czech Republic)</t>
  </si>
  <si>
    <t>b4 - CIRMA Hongrie</t>
  </si>
  <si>
    <t>FD</t>
  </si>
  <si>
    <t>Classe forfait D</t>
  </si>
  <si>
    <t>SALES CTA LGe</t>
  </si>
  <si>
    <t>Prix de vente aux stations techniques LGe</t>
  </si>
  <si>
    <t>Facture Réglée</t>
  </si>
  <si>
    <t>BZ</t>
  </si>
  <si>
    <t>Belize</t>
  </si>
  <si>
    <t>RO</t>
  </si>
  <si>
    <t>Rondônia</t>
  </si>
  <si>
    <t>CDISCOUNT</t>
  </si>
  <si>
    <t>PSM</t>
  </si>
  <si>
    <t>POINT SERVICE MOBILE</t>
  </si>
  <si>
    <t>CLT Internity</t>
  </si>
  <si>
    <t>da_DK</t>
  </si>
  <si>
    <t>Danish (Denmark)</t>
  </si>
  <si>
    <t>b5 - CIRMA Roumanie</t>
  </si>
  <si>
    <t>FE</t>
  </si>
  <si>
    <t>DVD garantie</t>
  </si>
  <si>
    <t>SALES CTA SONY HGtie</t>
  </si>
  <si>
    <t>Prix de vente piéce HG aux CTA's SONY</t>
  </si>
  <si>
    <t>BJ</t>
  </si>
  <si>
    <t>Benin</t>
  </si>
  <si>
    <t>RR</t>
  </si>
  <si>
    <t>Roraima</t>
  </si>
  <si>
    <t>CELLEBRITE</t>
  </si>
  <si>
    <t>REP</t>
  </si>
  <si>
    <t>REPARATEUR</t>
  </si>
  <si>
    <t>FOCI</t>
  </si>
  <si>
    <t>CLT LECLERC</t>
  </si>
  <si>
    <t>de_AT</t>
  </si>
  <si>
    <t>German (Austria)</t>
  </si>
  <si>
    <t>b6 - CORDON Paris</t>
  </si>
  <si>
    <t>FF</t>
  </si>
  <si>
    <t>DARTY Plasma 224403</t>
  </si>
  <si>
    <t>SALES CTA TCL</t>
  </si>
  <si>
    <t>Tarif de référence pour refacturer SFG</t>
  </si>
  <si>
    <t>Invoice date + 10 days</t>
  </si>
  <si>
    <t>10FACT</t>
  </si>
  <si>
    <t>BM</t>
  </si>
  <si>
    <t>Bermuda</t>
  </si>
  <si>
    <t>RS</t>
  </si>
  <si>
    <t>Rio Grande do Sul</t>
  </si>
  <si>
    <t>SERC</t>
  </si>
  <si>
    <t>PLATEFORME SERCA</t>
  </si>
  <si>
    <t>FORD</t>
  </si>
  <si>
    <t>CLT METRO</t>
  </si>
  <si>
    <t>de_CH</t>
  </si>
  <si>
    <t>German (Switzerland)</t>
  </si>
  <si>
    <t>b7 - CORDON Caraïbes</t>
  </si>
  <si>
    <t>FG</t>
  </si>
  <si>
    <t>DARTY GPS</t>
  </si>
  <si>
    <t>SALES Devis SONY HGtie</t>
  </si>
  <si>
    <t>Prix de vente piéce HG pour Devis SONY</t>
  </si>
  <si>
    <t>Invoice date + 14 days</t>
  </si>
  <si>
    <t>14FACT</t>
  </si>
  <si>
    <t>Bhutan</t>
  </si>
  <si>
    <t>SC</t>
  </si>
  <si>
    <t>Santa Catarina</t>
  </si>
  <si>
    <t>COME IN</t>
  </si>
  <si>
    <t>SFR</t>
  </si>
  <si>
    <t>CLT MVNO</t>
  </si>
  <si>
    <t>de_LU</t>
  </si>
  <si>
    <t>German (Luxembourg)</t>
  </si>
  <si>
    <t>b8 - CORDON Maroc</t>
  </si>
  <si>
    <t>FN</t>
  </si>
  <si>
    <t>NON AGREES</t>
  </si>
  <si>
    <t>SALES D&amp;G</t>
  </si>
  <si>
    <t>Vente piéces en free D&amp;G</t>
  </si>
  <si>
    <t>Invoice date + 15 days</t>
  </si>
  <si>
    <t>15FACT</t>
  </si>
  <si>
    <t>BO</t>
  </si>
  <si>
    <t>Bolivia</t>
  </si>
  <si>
    <t>SE</t>
  </si>
  <si>
    <t>Sergipe</t>
  </si>
  <si>
    <t>COMPARECYCLE</t>
  </si>
  <si>
    <t>SFRP</t>
  </si>
  <si>
    <t>SFR PRO</t>
  </si>
  <si>
    <t>CLT Pro &amp; cie</t>
  </si>
  <si>
    <t>el_CY</t>
  </si>
  <si>
    <t>Greek (Cyprus)</t>
  </si>
  <si>
    <t>b9 - CIRMA Saint Loubès</t>
  </si>
  <si>
    <t>IC</t>
  </si>
  <si>
    <t>A NO_VO</t>
  </si>
  <si>
    <t>SALES DORO</t>
  </si>
  <si>
    <t>Price lists for Sales of accessories DORO</t>
  </si>
  <si>
    <t>Invoice date + 20 days</t>
  </si>
  <si>
    <t>20FACT</t>
  </si>
  <si>
    <t>Bosnia And Herzegovina</t>
  </si>
  <si>
    <t>SP</t>
  </si>
  <si>
    <t>São Paulo</t>
  </si>
  <si>
    <t>SHR</t>
  </si>
  <si>
    <t>SONY HOME REPAIR</t>
  </si>
  <si>
    <t>E</t>
  </si>
  <si>
    <t>GEANT</t>
  </si>
  <si>
    <t>CLT PSM</t>
  </si>
  <si>
    <t>el_GR</t>
  </si>
  <si>
    <t>Greek (Greece)</t>
  </si>
  <si>
    <t>CB</t>
  </si>
  <si>
    <t>For Belgium TN</t>
  </si>
  <si>
    <t>IE</t>
  </si>
  <si>
    <t>CENTRO VIDEO HI-FI S</t>
  </si>
  <si>
    <t>SALES EMPLOYEES</t>
  </si>
  <si>
    <t>BW</t>
  </si>
  <si>
    <t>Botswana</t>
  </si>
  <si>
    <t>TO</t>
  </si>
  <si>
    <t>Tocantins</t>
  </si>
  <si>
    <t>CORIOLIS</t>
  </si>
  <si>
    <t>SPB</t>
  </si>
  <si>
    <t>GITEM</t>
  </si>
  <si>
    <t>CLT Pulsat</t>
  </si>
  <si>
    <t>en_AU</t>
  </si>
  <si>
    <t>English (Australia)</t>
  </si>
  <si>
    <t>CX</t>
  </si>
  <si>
    <t>CSE : Schneider</t>
  </si>
  <si>
    <t>IF</t>
  </si>
  <si>
    <t>Std workshop Austria</t>
  </si>
  <si>
    <t>SALES FREE</t>
  </si>
  <si>
    <t>Vente de pièces gratuites (EUR)</t>
  </si>
  <si>
    <t>Code Compiere du tiers</t>
  </si>
  <si>
    <t>Invoice date + 7 days</t>
  </si>
  <si>
    <t>7FACT</t>
  </si>
  <si>
    <t>BV</t>
  </si>
  <si>
    <t>Bouvet Island</t>
  </si>
  <si>
    <t>N si import en modification et Y si import en création</t>
  </si>
  <si>
    <t>Civilité du tiers</t>
  </si>
  <si>
    <t>CA</t>
  </si>
  <si>
    <t>Code du tiers chez S2MI</t>
  </si>
  <si>
    <t>Nom du tiers</t>
  </si>
  <si>
    <t>Alberta</t>
  </si>
  <si>
    <t>Complément du nom du tiers (ETS, SARL, SA, …)</t>
  </si>
  <si>
    <t>Informations complémentaires</t>
  </si>
  <si>
    <t>Le tiers est-il actif ?</t>
  </si>
  <si>
    <t>CROSSCALL</t>
  </si>
  <si>
    <t>TAC</t>
  </si>
  <si>
    <t>N° TVA Intra-communautaire du tiers obligatoire si tiers français (sauf particulier et employé)</t>
  </si>
  <si>
    <t>Le tiers est-il exempt TVA ?</t>
  </si>
  <si>
    <t>TEL AND COM</t>
  </si>
  <si>
    <t>Code APE obligatoire si tiers français (sauf particulier et employé)</t>
  </si>
  <si>
    <t>Notre numéro Client / Fournisseur sur le site du tiers</t>
  </si>
  <si>
    <t>N° SIRET du tiers obligatoire si tiers français (sauf particulier et employé)</t>
  </si>
  <si>
    <t>CLT REXEL</t>
  </si>
  <si>
    <t>Classification / importance du Tiers</t>
  </si>
  <si>
    <t>Groupe du tiers</t>
  </si>
  <si>
    <t>en_CA</t>
  </si>
  <si>
    <t>Langue tu tiers</t>
  </si>
  <si>
    <t>Adresse du site du tiers</t>
  </si>
  <si>
    <t>English (Canada)</t>
  </si>
  <si>
    <t>Le tiers est-il un prospect ? (pas encore un client)</t>
  </si>
  <si>
    <t>C1</t>
  </si>
  <si>
    <t>Revenu total attendu (si Prospect = 'Y' )</t>
  </si>
  <si>
    <t>Le coût d'acquisition identifie le coût nécessaire pour passer un tiers de prospect à client (si Prospect = 'Y' )</t>
  </si>
  <si>
    <t>Réparatateur modul.agréé</t>
  </si>
  <si>
    <t>Nombre employés (si Prospect = 'Y' )</t>
  </si>
  <si>
    <t>JF</t>
  </si>
  <si>
    <t>Identifie le pourcentage du volume d'articles fourni par le Tiers (si Prospect = 'Y' )</t>
  </si>
  <si>
    <t>Spc workshop Austria</t>
  </si>
  <si>
    <t>Identifie le volume total des ventes pour un tiers (si Prospect = 'Y' )</t>
  </si>
  <si>
    <t>Voir la liste des familles disponibles dans Compiere</t>
  </si>
  <si>
    <t>Voir la liste des types de réparateurs disponibles dans Compiere</t>
  </si>
  <si>
    <t>Invoice date + 75 days</t>
  </si>
  <si>
    <t>Code du tiers dans SAGE</t>
  </si>
  <si>
    <t>Impression automatique des factures ?</t>
  </si>
  <si>
    <t>75FACT</t>
  </si>
  <si>
    <t>N° d'inscription du tiers dans son état</t>
  </si>
  <si>
    <t>Le tiers est-il un client ?</t>
  </si>
  <si>
    <t>Brazil</t>
  </si>
  <si>
    <t>British Columbia</t>
  </si>
  <si>
    <t>Nombre de copies lors des impressions des documents client</t>
  </si>
  <si>
    <t>Colombie-Britannique</t>
  </si>
  <si>
    <t>Fréquence et méthode de facturation</t>
  </si>
  <si>
    <t>D&amp;G</t>
  </si>
  <si>
    <t>Planning de facturation</t>
  </si>
  <si>
    <t>Définit la règle de livraison</t>
  </si>
  <si>
    <t>VERS</t>
  </si>
  <si>
    <t>Indique le mode de livraison, par exemple enlèvement ou transporteur.</t>
  </si>
  <si>
    <t>VERSPIEREN</t>
  </si>
  <si>
    <t>Tarif de vente. Voir la liste des tarifs disponibles dans Compiere</t>
  </si>
  <si>
    <t>Mode de calcul des remises. Voir la liste des modes de remise disponibles dans Compiere</t>
  </si>
  <si>
    <t>HAVRENNE G ET FILS</t>
  </si>
  <si>
    <t>Pourcentage de remise unique</t>
  </si>
  <si>
    <t>Mode de paiement des factures</t>
  </si>
  <si>
    <t>CLT Serca</t>
  </si>
  <si>
    <t>Voir la liste des délais de paiement disponibles dans Compiere</t>
  </si>
  <si>
    <t>Utilisateur Compiere associé à ce tiers</t>
  </si>
  <si>
    <t>Mode de rappels pour les factures échues</t>
  </si>
  <si>
    <t>Référence à répéter sur toutes les commandes du tiers</t>
  </si>
  <si>
    <t>c1 - Emballages</t>
  </si>
  <si>
    <t>Impression des remises sur les documents du tiers ?</t>
  </si>
  <si>
    <t>Description à répéter sur toutes les commandes du tiers</t>
  </si>
  <si>
    <t>KF</t>
  </si>
  <si>
    <t>Durée de vie minimum d'un article en pourcent basée sur l'instance de date de garantie de l'article</t>
  </si>
  <si>
    <t>Montant total du crédit autorisé</t>
  </si>
  <si>
    <t>Dealer Austria</t>
  </si>
  <si>
    <t>SALES LIST CHF</t>
  </si>
  <si>
    <t>Tiers ecotaxable ?</t>
  </si>
  <si>
    <t>Invoice date + 90 days</t>
  </si>
  <si>
    <t>90FACT</t>
  </si>
  <si>
    <t>Actif ?</t>
  </si>
  <si>
    <t>British Indian Ocean Territory</t>
  </si>
  <si>
    <t>Manitoba</t>
  </si>
  <si>
    <t>Tarif de vente autorié pour ce tiers. Voir la liste des tarifs disponibles dans Compiere</t>
  </si>
  <si>
    <t>VMF</t>
  </si>
  <si>
    <t>VIRGIN MOBILE</t>
  </si>
  <si>
    <t>HELFRICH FARRJOP SARL</t>
  </si>
  <si>
    <t>Vendeur par défaut des commandes selon l'origine des commandes</t>
  </si>
  <si>
    <t>Le tiers est-il fournisseur ?</t>
  </si>
  <si>
    <t>CLT Tel &amp; Com</t>
  </si>
  <si>
    <t>en_IE</t>
  </si>
  <si>
    <t>English (Ireland)</t>
  </si>
  <si>
    <t>C2</t>
  </si>
  <si>
    <t>Mode de paiement des factures. Valeur B interdite</t>
  </si>
  <si>
    <t>CSTA</t>
  </si>
  <si>
    <t>Tarif d'achat. Voir la liste des tarifs disponibles dans Compiere</t>
  </si>
  <si>
    <t>SALES LIST DKK</t>
  </si>
  <si>
    <t>Le tiers est-il un employé ?</t>
  </si>
  <si>
    <t>invoice date + 90 days (end of month)</t>
  </si>
  <si>
    <t>90CAL</t>
  </si>
  <si>
    <t>BN</t>
  </si>
  <si>
    <t>Le tiers est-il un vendeur ?</t>
  </si>
  <si>
    <t>Brunei Darussalam</t>
  </si>
  <si>
    <t>Utilisateur ou contact lié au tiers</t>
  </si>
  <si>
    <t>New Brunswick</t>
  </si>
  <si>
    <t>Nouveau-Brunswick</t>
  </si>
  <si>
    <t>Le paiement se fait-il par virement ?</t>
  </si>
  <si>
    <t>Code IBAN de la banque</t>
  </si>
  <si>
    <t>Le code SWIFT est un identificateur pour la banque</t>
  </si>
  <si>
    <t>CLT Telecom 1</t>
  </si>
  <si>
    <t>Indique le numéro du compte de la banque</t>
  </si>
  <si>
    <t>Type de carte de crédit (Visa, MC, Amex). Inutile si pas virement</t>
  </si>
  <si>
    <t>Indique le numéro de la carte de crédit sans blancs ni espaces. Inutile si pas virement</t>
  </si>
  <si>
    <t>en_IN</t>
  </si>
  <si>
    <t>Indique le code de vérification de la carte de crédit. (AMEX 4 caractères sur le recto; MC,Visa 3 caractères au verso).Inutile si pas virement</t>
  </si>
  <si>
    <t>Mois d'expiration de la carte de crédit. Inutile si pas virement</t>
  </si>
  <si>
    <t>English (India)</t>
  </si>
  <si>
    <t>Année d'expiration de la carte de crédit. Inutile si pas virement</t>
  </si>
  <si>
    <t>c2 - Matériel informatique</t>
  </si>
  <si>
    <t>Nom du titulaire de la carte de crédit ou du compte bancaire</t>
  </si>
  <si>
    <t xml:space="preserve">Rue de l'adresse du titulaire de la carte de crédit </t>
  </si>
  <si>
    <t>SALES LIST GBP</t>
  </si>
  <si>
    <t>Ville figurant sur la carte de crédit ou ville de la banque du titulaire</t>
  </si>
  <si>
    <t>Payment in 12 time (on 12 month)</t>
  </si>
  <si>
    <t>Code postal du titulaire de la carte de crédit ou du compte bancaire</t>
  </si>
  <si>
    <t>Pays figurant sur la C.C. ou pays de la banque du titulaire. Voir liste des pays disponibles dans Compiere</t>
  </si>
  <si>
    <t>X12A</t>
  </si>
  <si>
    <t>Code ISO du pays. Voir liste des pays disponible dans Compiere</t>
  </si>
  <si>
    <t>N° de permis de conduire utilisé pour vérifier l'identité du titulaire de la carte de crédit</t>
  </si>
  <si>
    <t>BG</t>
  </si>
  <si>
    <t>N° de sécurité sociale utilisé pour identifier le titulaire de la carte de crédit</t>
  </si>
  <si>
    <t>Bulgaria</t>
  </si>
  <si>
    <t>Adresse e-mail du titulaire de la carte de crédit</t>
  </si>
  <si>
    <t>Code ISO de la devise</t>
  </si>
  <si>
    <t>Nom de l'adresse</t>
  </si>
  <si>
    <t>Newfoundland, Labrador</t>
  </si>
  <si>
    <t>Terre-Neuve-et-Labrador</t>
  </si>
  <si>
    <t>DIGITSOLE</t>
  </si>
  <si>
    <t>INTERMARCHE</t>
  </si>
  <si>
    <t>CLT Telephone Store</t>
  </si>
  <si>
    <t>en_MT</t>
  </si>
  <si>
    <t>English (Malta)</t>
  </si>
  <si>
    <t>C3</t>
  </si>
  <si>
    <t>Code Etat du pays. Voir liste des états disponible dans Compiere. Obligatoire selon les pays</t>
  </si>
  <si>
    <t>Point de services</t>
  </si>
  <si>
    <t>N° téléphone</t>
  </si>
  <si>
    <t>SALES LIST NOK</t>
  </si>
  <si>
    <t>N° fax</t>
  </si>
  <si>
    <t>Payment in 2 time (on 12 month)</t>
  </si>
  <si>
    <t>N° RNIS ou modem</t>
  </si>
  <si>
    <t>Adresse de livraison ?</t>
  </si>
  <si>
    <t>X2A</t>
  </si>
  <si>
    <t>Adresse de facturation ?</t>
  </si>
  <si>
    <t>BF</t>
  </si>
  <si>
    <t>Adresse de rappel ?</t>
  </si>
  <si>
    <t>Burkina Faso</t>
  </si>
  <si>
    <t>Adresse de paiement ?</t>
  </si>
  <si>
    <t>Northwest Territories</t>
  </si>
  <si>
    <t>Territoires du Nord-Ouest</t>
  </si>
  <si>
    <t>D-JIX</t>
  </si>
  <si>
    <t>INTERNITY</t>
  </si>
  <si>
    <t>Nom du contact</t>
  </si>
  <si>
    <t>CLT TOP OFFICE</t>
  </si>
  <si>
    <t>en_NZ</t>
  </si>
  <si>
    <t>English (New Zealand)</t>
  </si>
  <si>
    <t>c3 - Outillages</t>
  </si>
  <si>
    <t>Description du contact</t>
  </si>
  <si>
    <t>SALES LIST PARTICULIER ECONECTIK</t>
  </si>
  <si>
    <t>Email du contact</t>
  </si>
  <si>
    <t>Payment in 3 time (on 3 month)</t>
  </si>
  <si>
    <t>Mot de passe pour se connecter à Compiere</t>
  </si>
  <si>
    <t>X3M</t>
  </si>
  <si>
    <t>BI</t>
  </si>
  <si>
    <t>Nom de l'adresse du contact. L'adresse doit être associé au tiers (onglet Adresse)</t>
  </si>
  <si>
    <t>Burundi</t>
  </si>
  <si>
    <t>Fonction du contact</t>
  </si>
  <si>
    <t>Date anniversaire du contact</t>
  </si>
  <si>
    <t>Nova Scotia</t>
  </si>
  <si>
    <t>Nouvelle-Écosse</t>
  </si>
  <si>
    <t>DOMISYS</t>
  </si>
  <si>
    <t>JACLEM</t>
  </si>
  <si>
    <t>Les EMails et les notifications sont envoyés pour les modifications des requêtes, etc.</t>
  </si>
  <si>
    <t>Poste au niveau de l'emploi du contact. Voir la liste des postes disponibles dans Compiere. Uniquement pour les employés</t>
  </si>
  <si>
    <t>CLT Vivre Mobile</t>
  </si>
  <si>
    <t>L'utilisateur/Contact possède un accès complet aux informations et aux ressources du Tiers</t>
  </si>
  <si>
    <t>en_PH</t>
  </si>
  <si>
    <t>Login de connexion aux sites de vente Web ou login SAV pour les employés</t>
  </si>
  <si>
    <t>English (Philippines)</t>
  </si>
  <si>
    <t>Mot de passe de connexion aux sites de vente Web ou login SAV pour les employés</t>
  </si>
  <si>
    <t>C4</t>
  </si>
  <si>
    <t>Les dossiers SAV traités par l'utilisatseur doivent-ils passer au contrôle qualité ?</t>
  </si>
  <si>
    <t>Grossiste pièces détachées</t>
  </si>
  <si>
    <t>Prénom de l'utilisateur</t>
  </si>
  <si>
    <t>Nom de l'utilisateur</t>
  </si>
  <si>
    <t>SALES LIST PLN</t>
  </si>
  <si>
    <t>Matricule</t>
  </si>
  <si>
    <t>Payment in 4 time (on 12 month)</t>
  </si>
  <si>
    <t>Référence commerciale de l'enseigne</t>
  </si>
  <si>
    <t>X4A</t>
  </si>
  <si>
    <t>KH</t>
  </si>
  <si>
    <t>Cambodia</t>
  </si>
  <si>
    <t>Famille SAV du Tiers</t>
  </si>
  <si>
    <t>Nunavut</t>
  </si>
  <si>
    <t>Code ORIAN, N° centrale, ... du Client</t>
  </si>
  <si>
    <t>Code Compiere du Client facturé</t>
  </si>
  <si>
    <t>DORO</t>
  </si>
  <si>
    <t>Code SAV du Client</t>
  </si>
  <si>
    <t>JM BRUNEAU</t>
  </si>
  <si>
    <t>Type de prestation</t>
  </si>
  <si>
    <t>Type d'envoi des devis</t>
  </si>
  <si>
    <t>CLT-DIV-FRA</t>
  </si>
  <si>
    <t>en_SG</t>
  </si>
  <si>
    <t>English (Singapore)</t>
  </si>
  <si>
    <t>c4 - Matériel / Consommables de bureau</t>
  </si>
  <si>
    <t>SALES LIST PROFESSIONNEL ECO ECONECTIK</t>
  </si>
  <si>
    <t>Client particulier ?</t>
  </si>
  <si>
    <t>pre-payment</t>
  </si>
  <si>
    <t>PrePayment</t>
  </si>
  <si>
    <t>Cameroon</t>
  </si>
  <si>
    <t>Ontario</t>
  </si>
  <si>
    <t>EAF</t>
  </si>
  <si>
    <t>JPG</t>
  </si>
  <si>
    <t>Client export</t>
  </si>
  <si>
    <t>CLT-DIV-EXP</t>
  </si>
  <si>
    <t>en_US</t>
  </si>
  <si>
    <t>English (USA)</t>
  </si>
  <si>
    <t>C5</t>
  </si>
  <si>
    <t>Adresse de Devis?</t>
  </si>
  <si>
    <t>SALES LIST PROFESSIONNEL ECONECTIK</t>
  </si>
  <si>
    <t>120 days (end of month)</t>
  </si>
  <si>
    <t>120FDM</t>
  </si>
  <si>
    <t>Canada</t>
  </si>
  <si>
    <t>Prince Edward Island</t>
  </si>
  <si>
    <t>Île-du-Prince-Édouard</t>
  </si>
  <si>
    <t>En attente</t>
  </si>
  <si>
    <t>LA POSTE</t>
  </si>
  <si>
    <t>Stations Techniques</t>
  </si>
  <si>
    <t>STA-TEC</t>
  </si>
  <si>
    <t>en_ZA</t>
  </si>
  <si>
    <t>English (South Africa)</t>
  </si>
  <si>
    <t>C6</t>
  </si>
  <si>
    <t>G.S.S.2</t>
  </si>
  <si>
    <t>SALES LIST SEK</t>
  </si>
  <si>
    <t>15 days (End of month)</t>
  </si>
  <si>
    <t>15FDM</t>
  </si>
  <si>
    <t>CV</t>
  </si>
  <si>
    <t>Cape Verde</t>
  </si>
  <si>
    <t>SMGMI75PARI01</t>
  </si>
  <si>
    <t>RA8342</t>
  </si>
  <si>
    <t>MGMI</t>
  </si>
  <si>
    <t>Québec</t>
  </si>
  <si>
    <t>MAINTENANCE GARANTIE MICRO INFORMATIQUE</t>
  </si>
  <si>
    <t>FR22792877292</t>
  </si>
  <si>
    <t>4741Z</t>
  </si>
  <si>
    <t>79287729200013</t>
  </si>
  <si>
    <t>es_AR</t>
  </si>
  <si>
    <t>Spanish (Argentina)</t>
  </si>
  <si>
    <t>C7</t>
  </si>
  <si>
    <t>Client Export CA min</t>
  </si>
  <si>
    <t>SALES RMA</t>
  </si>
  <si>
    <t>Prix de vente pour retour au fournisseur/constructeur</t>
  </si>
  <si>
    <t>150 days (end of month)</t>
  </si>
  <si>
    <t>30 days (end of month)</t>
  </si>
  <si>
    <t>150FDM</t>
  </si>
  <si>
    <t>KY</t>
  </si>
  <si>
    <t>Cayman Islands</t>
  </si>
  <si>
    <t>FR7830002024230000070188F86</t>
  </si>
  <si>
    <t>CRLYFRPP</t>
  </si>
  <si>
    <t>0000070188F86</t>
  </si>
  <si>
    <t>VAIO REPAIR CENTER</t>
  </si>
  <si>
    <t>LCL</t>
  </si>
  <si>
    <t>PARIS COURS DE VINCEN</t>
  </si>
  <si>
    <t>Saskatchewan</t>
  </si>
  <si>
    <t>PARIS</t>
  </si>
  <si>
    <t>17 RUE MOUNET SULLY</t>
  </si>
  <si>
    <t>LA REDOUTE</t>
  </si>
  <si>
    <t>es_BO</t>
  </si>
  <si>
    <t>Spanish (Bolivia)</t>
  </si>
  <si>
    <t>C8</t>
  </si>
  <si>
    <t>Client Export CA moy</t>
  </si>
  <si>
    <t>SALES SFG</t>
  </si>
  <si>
    <t>SSNT_97PORT01</t>
  </si>
  <si>
    <t>SNT</t>
  </si>
  <si>
    <t>Vente piéces en free SFG</t>
  </si>
  <si>
    <t>FR24388124455</t>
  </si>
  <si>
    <t>180 days (end of month)</t>
  </si>
  <si>
    <t>4941A</t>
  </si>
  <si>
    <t>38812445500071</t>
  </si>
  <si>
    <t>10000001</t>
  </si>
  <si>
    <t>CF</t>
  </si>
  <si>
    <t>Central African Republic</t>
  </si>
  <si>
    <t>Yukon</t>
  </si>
  <si>
    <t>LE PORT</t>
  </si>
  <si>
    <t>5 RUE VELASQUEZ</t>
  </si>
  <si>
    <t>ZI N° 1</t>
  </si>
  <si>
    <t>LDLC</t>
  </si>
  <si>
    <t>es_CL</t>
  </si>
  <si>
    <t>Spanish (Chile)</t>
  </si>
  <si>
    <t>C9</t>
  </si>
  <si>
    <t>Client Export CA max</t>
  </si>
  <si>
    <t>SALES SONY HGtie</t>
  </si>
  <si>
    <t>Prix des piéces en HGtie hors réseau CTA SONY</t>
  </si>
  <si>
    <t>20 days (End of month)</t>
  </si>
  <si>
    <t>20FDM</t>
  </si>
  <si>
    <t>TD</t>
  </si>
  <si>
    <t>Chad</t>
  </si>
  <si>
    <t>US</t>
  </si>
  <si>
    <t>AK</t>
  </si>
  <si>
    <t>Arkansas</t>
  </si>
  <si>
    <t>FRISQUET</t>
  </si>
  <si>
    <t>LECLERC</t>
  </si>
  <si>
    <t>CLT EADS</t>
  </si>
  <si>
    <t>es_CO</t>
  </si>
  <si>
    <t>Spanish (Colombia)</t>
  </si>
  <si>
    <t>d1 - NOKIA</t>
  </si>
  <si>
    <t>SALES TCL</t>
  </si>
  <si>
    <t>25 days (End of month)</t>
  </si>
  <si>
    <t>25FDM</t>
  </si>
  <si>
    <t>CL</t>
  </si>
  <si>
    <t>Chile</t>
  </si>
  <si>
    <t>Alabama</t>
  </si>
  <si>
    <t>MAG U</t>
  </si>
  <si>
    <t>CLT INSTALLATEURS CANAL +</t>
  </si>
  <si>
    <t>es_CR</t>
  </si>
  <si>
    <t>Spanish (Costa Rica)</t>
  </si>
  <si>
    <t>d2 - QTEK</t>
  </si>
  <si>
    <t>SALES TCL Hgie</t>
  </si>
  <si>
    <t>29 days (End of month)</t>
  </si>
  <si>
    <t>29FDM</t>
  </si>
  <si>
    <t>CN</t>
  </si>
  <si>
    <t>China</t>
  </si>
  <si>
    <t>MAISON DE VALERIE</t>
  </si>
  <si>
    <t>CLT Particulier</t>
  </si>
  <si>
    <t>es_DO</t>
  </si>
  <si>
    <t>Spanish (Dominican Republic)</t>
  </si>
  <si>
    <t>e1 - Transport</t>
  </si>
  <si>
    <t>SALES Technicolor</t>
  </si>
  <si>
    <t>Piéces détachées Technicolor</t>
  </si>
  <si>
    <t>30 jours date de Fac le 10 du mois suivant</t>
  </si>
  <si>
    <t>30FAC10</t>
  </si>
  <si>
    <t>Christmas Island</t>
  </si>
  <si>
    <t>Arizona</t>
  </si>
  <si>
    <t>GIBSON</t>
  </si>
  <si>
    <t>MOBILE HUT</t>
  </si>
  <si>
    <t>DEPENSES DIRECTES</t>
  </si>
  <si>
    <t>es_EC</t>
  </si>
  <si>
    <t>Spanish (Ecuador)</t>
  </si>
  <si>
    <t>f1 - Frais généraux</t>
  </si>
  <si>
    <t>SALES USD</t>
  </si>
  <si>
    <t>45 days + End of month</t>
  </si>
  <si>
    <t>CC</t>
  </si>
  <si>
    <t>Cocos (keeling) Islands</t>
  </si>
  <si>
    <t>California</t>
  </si>
  <si>
    <t>GIGASET</t>
  </si>
  <si>
    <t>MOBISTORE</t>
  </si>
  <si>
    <t>Employes</t>
  </si>
  <si>
    <t>es_GT</t>
  </si>
  <si>
    <t>Spanish (Guatemala)</t>
  </si>
  <si>
    <t>g1 - Vente WEB tarif distributeur normal</t>
  </si>
  <si>
    <t>TCL SALES PANEL</t>
  </si>
  <si>
    <t>60 days (End of month)</t>
  </si>
  <si>
    <t>60FDM</t>
  </si>
  <si>
    <t>CO</t>
  </si>
  <si>
    <t>Colombia</t>
  </si>
  <si>
    <t>Colorado</t>
  </si>
  <si>
    <t>MONOPRIX</t>
  </si>
  <si>
    <t>Inter Organisation</t>
  </si>
  <si>
    <t>es_HN</t>
  </si>
  <si>
    <t>Spanish (Honduras)</t>
  </si>
  <si>
    <t>g2 - Vente WEB tarif distributeur éco</t>
  </si>
  <si>
    <t>5408 ZCFR France</t>
  </si>
  <si>
    <t>60 days (end of month)</t>
  </si>
  <si>
    <t>60CAL</t>
  </si>
  <si>
    <t>KM</t>
  </si>
  <si>
    <t>Comoros</t>
  </si>
  <si>
    <t>CT</t>
  </si>
  <si>
    <t>Connecticut</t>
  </si>
  <si>
    <t>GRAS SAVOYE</t>
  </si>
  <si>
    <t>MR BRICOLAGE</t>
  </si>
  <si>
    <t>Intra Groupe</t>
  </si>
  <si>
    <t>es_MX</t>
  </si>
  <si>
    <t>Spanish (Mexico)</t>
  </si>
  <si>
    <t>g3 - Vente WEB tarif particulier</t>
  </si>
  <si>
    <t>5408 ZCFR France PRIX NETS</t>
  </si>
  <si>
    <t>60 days end of month, the 10th</t>
  </si>
  <si>
    <t>60FDM10</t>
  </si>
  <si>
    <t>CG</t>
  </si>
  <si>
    <t>Congo</t>
  </si>
  <si>
    <t>District of Columbia</t>
  </si>
  <si>
    <t>HERCULES</t>
  </si>
  <si>
    <t>NEUTER</t>
  </si>
  <si>
    <t>IO CRTI</t>
  </si>
  <si>
    <t>Inter Organisation CRTI</t>
  </si>
  <si>
    <t>es_NI</t>
  </si>
  <si>
    <t>Spanish (Nicaragua)</t>
  </si>
  <si>
    <t>Industrie</t>
  </si>
  <si>
    <t>5409 ZCFR Export</t>
  </si>
  <si>
    <t>60 days end of month, the 15th</t>
  </si>
  <si>
    <t>60FDM15</t>
  </si>
  <si>
    <t>Congo The Democratic Republic Of The</t>
  </si>
  <si>
    <t>Deleware</t>
  </si>
  <si>
    <t>HOVIDIS</t>
  </si>
  <si>
    <t>es_PA</t>
  </si>
  <si>
    <t>Spanish (Panama)</t>
  </si>
  <si>
    <t>Central Achat SAV</t>
  </si>
  <si>
    <t>5409 ZCFR Export PRIX NETS</t>
  </si>
  <si>
    <t>60 days end of month, the 5th</t>
  </si>
  <si>
    <t>60FDM5</t>
  </si>
  <si>
    <t>CK</t>
  </si>
  <si>
    <t>Cook Islands</t>
  </si>
  <si>
    <t>FL</t>
  </si>
  <si>
    <t>Florida</t>
  </si>
  <si>
    <t>HOYA</t>
  </si>
  <si>
    <t>OFFICE DEPOT/VICKING</t>
  </si>
  <si>
    <t>SUP Consommables (hors pièces CST)</t>
  </si>
  <si>
    <t>SUP Consommables (hors pièces Constructeur)</t>
  </si>
  <si>
    <t>es_PE</t>
  </si>
  <si>
    <t>Spanish (Peru)</t>
  </si>
  <si>
    <t>SAV Revendeurs PF</t>
  </si>
  <si>
    <t>720 JOURS BLOCAGE PAIEMENTS</t>
  </si>
  <si>
    <t>720 JOURS</t>
  </si>
  <si>
    <t>Corse</t>
  </si>
  <si>
    <t>GA</t>
  </si>
  <si>
    <t>Georgia</t>
  </si>
  <si>
    <t>HP</t>
  </si>
  <si>
    <t>SUP DARTY</t>
  </si>
  <si>
    <t>es_PR</t>
  </si>
  <si>
    <t>Spanish (Puerto Rico)</t>
  </si>
  <si>
    <t>SAV GR d'Achat PF</t>
  </si>
  <si>
    <t>90 days (end of month)</t>
  </si>
  <si>
    <t>90FDM</t>
  </si>
  <si>
    <t>CR</t>
  </si>
  <si>
    <t>Costa Rica</t>
  </si>
  <si>
    <t>HI</t>
  </si>
  <si>
    <t>Hawaii</t>
  </si>
  <si>
    <t>HTC</t>
  </si>
  <si>
    <t>PARTNER JOUET</t>
  </si>
  <si>
    <t>SUP MOBISTORE</t>
  </si>
  <si>
    <t>es_PY</t>
  </si>
  <si>
    <t>Spanish (Paraguay)</t>
  </si>
  <si>
    <t>Grossiste PF S/Contr</t>
  </si>
  <si>
    <t>90 days end of month, the 10th</t>
  </si>
  <si>
    <t>90FDM10</t>
  </si>
  <si>
    <t>CI</t>
  </si>
  <si>
    <t>Cote D'ivoire</t>
  </si>
  <si>
    <t>IA</t>
  </si>
  <si>
    <t>Iowa</t>
  </si>
  <si>
    <t>HUAWEI</t>
  </si>
  <si>
    <t>PHONE HOUSE</t>
  </si>
  <si>
    <t>es_SV</t>
  </si>
  <si>
    <t>Spanish (El Salvador)</t>
  </si>
  <si>
    <t>SAV Vte par Corresp.</t>
  </si>
  <si>
    <t>HR</t>
  </si>
  <si>
    <t>Croatia</t>
  </si>
  <si>
    <t>ID</t>
  </si>
  <si>
    <t>Idaho</t>
  </si>
  <si>
    <t>INFINIX</t>
  </si>
  <si>
    <t>es_US</t>
  </si>
  <si>
    <t>Spanish (USA)</t>
  </si>
  <si>
    <t>Code Interne</t>
  </si>
  <si>
    <t>CU</t>
  </si>
  <si>
    <t>Cuba</t>
  </si>
  <si>
    <t>IL</t>
  </si>
  <si>
    <t>Illinois</t>
  </si>
  <si>
    <t>PHOTO STATION</t>
  </si>
  <si>
    <t>es_UY</t>
  </si>
  <si>
    <t>Spanish (Uruguay)</t>
  </si>
  <si>
    <t>Loueurs</t>
  </si>
  <si>
    <t>CY</t>
  </si>
  <si>
    <t>Cyprus</t>
  </si>
  <si>
    <t>IN</t>
  </si>
  <si>
    <t>Indiana</t>
  </si>
  <si>
    <t>es_VE</t>
  </si>
  <si>
    <t>Spanish (Venezuela)</t>
  </si>
  <si>
    <t>SAV Grd Surf Aliment</t>
  </si>
  <si>
    <t>CZ</t>
  </si>
  <si>
    <t>Czech Republic</t>
  </si>
  <si>
    <t>KS</t>
  </si>
  <si>
    <t>Kansas</t>
  </si>
  <si>
    <t>PHOX</t>
  </si>
  <si>
    <t>et_EE</t>
  </si>
  <si>
    <t>Estonian (Estonia)</t>
  </si>
  <si>
    <t>Administration</t>
  </si>
  <si>
    <t>DK</t>
  </si>
  <si>
    <t>Denmark</t>
  </si>
  <si>
    <t>Kentucky</t>
  </si>
  <si>
    <t>LENOVO</t>
  </si>
  <si>
    <t>PLANETE SATURN</t>
  </si>
  <si>
    <t>fa_IR</t>
  </si>
  <si>
    <t>Farsi (Iran)</t>
  </si>
  <si>
    <t>DIVERS</t>
  </si>
  <si>
    <t>Djibouti</t>
  </si>
  <si>
    <t>LA</t>
  </si>
  <si>
    <t>Lousiana</t>
  </si>
  <si>
    <t>LG MOBILES</t>
  </si>
  <si>
    <t>POINT RELAI SERVICE</t>
  </si>
  <si>
    <t>fi_FI</t>
  </si>
  <si>
    <t>Finnish (Finland)</t>
  </si>
  <si>
    <t>SAV K7 Duplicateurs</t>
  </si>
  <si>
    <t>Dominica</t>
  </si>
  <si>
    <t>Massachusetts</t>
  </si>
  <si>
    <t>LOGICOM</t>
  </si>
  <si>
    <t>fr_BE</t>
  </si>
  <si>
    <t>French (Belgium)</t>
  </si>
  <si>
    <t>Dominican Republic</t>
  </si>
  <si>
    <t>MD</t>
  </si>
  <si>
    <t>Maryland</t>
  </si>
  <si>
    <t>MAPPY</t>
  </si>
  <si>
    <t>PRO &amp; CIE</t>
  </si>
  <si>
    <t>fr_CA</t>
  </si>
  <si>
    <t>French (Canada)</t>
  </si>
  <si>
    <t>G.S.S.1</t>
  </si>
  <si>
    <t>Ecuador</t>
  </si>
  <si>
    <t>ME</t>
  </si>
  <si>
    <t>Maine</t>
  </si>
  <si>
    <t>MARSHALL HEADPHONES</t>
  </si>
  <si>
    <t>PULSAT</t>
  </si>
  <si>
    <t>fr_CH</t>
  </si>
  <si>
    <t>French (Switzerland)</t>
  </si>
  <si>
    <t>Partenaires TCE</t>
  </si>
  <si>
    <t>Egypt</t>
  </si>
  <si>
    <t>MI</t>
  </si>
  <si>
    <t>Michigan</t>
  </si>
  <si>
    <t>MASTERNAUT</t>
  </si>
  <si>
    <t>French (France)</t>
  </si>
  <si>
    <t>Grossiste Prod Fini</t>
  </si>
  <si>
    <t>SV</t>
  </si>
  <si>
    <t>El Salvador</t>
  </si>
  <si>
    <t>MN</t>
  </si>
  <si>
    <t>Minnesota</t>
  </si>
  <si>
    <t>MC VISION</t>
  </si>
  <si>
    <t>SATURN</t>
  </si>
  <si>
    <t>fr_LU</t>
  </si>
  <si>
    <t>French (Luxembourg)</t>
  </si>
  <si>
    <t>Dépanneurs</t>
  </si>
  <si>
    <t>GQ</t>
  </si>
  <si>
    <t>Equatorial Guinea</t>
  </si>
  <si>
    <t>Missouri</t>
  </si>
  <si>
    <t>MEDION</t>
  </si>
  <si>
    <t>SFD</t>
  </si>
  <si>
    <t>ga_IE</t>
  </si>
  <si>
    <t>Irish (Ireland)</t>
  </si>
  <si>
    <t>ER</t>
  </si>
  <si>
    <t>Eritrea</t>
  </si>
  <si>
    <t>Mississippi</t>
  </si>
  <si>
    <t>MEILLEUR MOBILE</t>
  </si>
  <si>
    <t>SHOWROOM PRIVE</t>
  </si>
  <si>
    <t>hi_IN</t>
  </si>
  <si>
    <t>Hindi (India)</t>
  </si>
  <si>
    <t>EE</t>
  </si>
  <si>
    <t>Estonia</t>
  </si>
  <si>
    <t>Montana</t>
  </si>
  <si>
    <t>MEIZU</t>
  </si>
  <si>
    <t>SONY</t>
  </si>
  <si>
    <t>hr_HR</t>
  </si>
  <si>
    <t>Croatian (Croatia)</t>
  </si>
  <si>
    <t>Ethiopia</t>
  </si>
  <si>
    <t>NC</t>
  </si>
  <si>
    <t>North Carolina</t>
  </si>
  <si>
    <t>MOBICASH</t>
  </si>
  <si>
    <t>hu_HU</t>
  </si>
  <si>
    <t>Hungarian (Hungary)</t>
  </si>
  <si>
    <t>FK</t>
  </si>
  <si>
    <t>Falkland Islands (malvinas)</t>
  </si>
  <si>
    <t>ND</t>
  </si>
  <si>
    <t>North Dakota</t>
  </si>
  <si>
    <t>MOBIWIRE</t>
  </si>
  <si>
    <t>in_ID</t>
  </si>
  <si>
    <t>Indonesian (Indonesia)</t>
  </si>
  <si>
    <t>FO</t>
  </si>
  <si>
    <t>Faroe Islands</t>
  </si>
  <si>
    <t>NE</t>
  </si>
  <si>
    <t>Nebraska</t>
  </si>
  <si>
    <t>MOTOROLA</t>
  </si>
  <si>
    <t>SPICERS/PLEIN CIEL/CALIPAGE</t>
  </si>
  <si>
    <t>is_IS</t>
  </si>
  <si>
    <t>Icelandic (Iceland)</t>
  </si>
  <si>
    <t>FJ</t>
  </si>
  <si>
    <t>Fiji</t>
  </si>
  <si>
    <t>NH</t>
  </si>
  <si>
    <t>New Hampshire</t>
  </si>
  <si>
    <t>NELI TECHNOLOGIES</t>
  </si>
  <si>
    <t>STAPLES (JPG)</t>
  </si>
  <si>
    <t>it_CH</t>
  </si>
  <si>
    <t>Italian (Switzerland)</t>
  </si>
  <si>
    <t>FI</t>
  </si>
  <si>
    <t>Finland</t>
  </si>
  <si>
    <t>NJ</t>
  </si>
  <si>
    <t>New Jersey</t>
  </si>
  <si>
    <t>NESPRESSO FRANCE S.A.S.</t>
  </si>
  <si>
    <t>SURCOUFF</t>
  </si>
  <si>
    <t>iw_IL</t>
  </si>
  <si>
    <t>Hebrew (Israel)</t>
  </si>
  <si>
    <t>GF</t>
  </si>
  <si>
    <t>French Guiana</t>
  </si>
  <si>
    <t>NM</t>
  </si>
  <si>
    <t>New Mexico</t>
  </si>
  <si>
    <t>NET</t>
  </si>
  <si>
    <t>ja_JP</t>
  </si>
  <si>
    <t>Japanese (Japan)</t>
  </si>
  <si>
    <t>PF</t>
  </si>
  <si>
    <t>French Polynesia</t>
  </si>
  <si>
    <t>NV</t>
  </si>
  <si>
    <t>Nevada</t>
  </si>
  <si>
    <t>NOKIA</t>
  </si>
  <si>
    <t>TELECOM 1</t>
  </si>
  <si>
    <t>ko_KR</t>
  </si>
  <si>
    <t>Korean (South Korea)</t>
  </si>
  <si>
    <t>TF</t>
  </si>
  <si>
    <t>French Southern Territories</t>
  </si>
  <si>
    <t>NY</t>
  </si>
  <si>
    <t>New York</t>
  </si>
  <si>
    <t>TELEPHONE STORE</t>
  </si>
  <si>
    <t>lt_LT</t>
  </si>
  <si>
    <t>Lithuanian (Lithuania)</t>
  </si>
  <si>
    <t>Gabon</t>
  </si>
  <si>
    <t>OH</t>
  </si>
  <si>
    <t>Ohio</t>
  </si>
  <si>
    <t>UBALDI</t>
  </si>
  <si>
    <t>lv_LV</t>
  </si>
  <si>
    <t>Latvian (Lettish) (Latvia)</t>
  </si>
  <si>
    <t>GM</t>
  </si>
  <si>
    <t>Gambia</t>
  </si>
  <si>
    <t>OK</t>
  </si>
  <si>
    <t>Oklahoma</t>
  </si>
  <si>
    <t>ORANGE CARAIBE</t>
  </si>
  <si>
    <t>VAG</t>
  </si>
  <si>
    <t>mk_MK</t>
  </si>
  <si>
    <t>Macedonian (Macedonia)</t>
  </si>
  <si>
    <t>GE</t>
  </si>
  <si>
    <t>OR</t>
  </si>
  <si>
    <t>Oregon</t>
  </si>
  <si>
    <t>VENTE PRIVEE</t>
  </si>
  <si>
    <t>ms_MY</t>
  </si>
  <si>
    <t>Malay (Malaysia)</t>
  </si>
  <si>
    <t>D*</t>
  </si>
  <si>
    <t>Germany - Deutschland *</t>
  </si>
  <si>
    <t>Pennsylvania</t>
  </si>
  <si>
    <t>OSMOS</t>
  </si>
  <si>
    <t>mt_MT</t>
  </si>
  <si>
    <t>Maltese (Malta)</t>
  </si>
  <si>
    <t>GH</t>
  </si>
  <si>
    <t>Ghana</t>
  </si>
  <si>
    <t>RI</t>
  </si>
  <si>
    <t>Rhode Island</t>
  </si>
  <si>
    <t>PACE</t>
  </si>
  <si>
    <t>VIVRE MOBILE</t>
  </si>
  <si>
    <t>nl_BE</t>
  </si>
  <si>
    <t>Dutch (Belgium)</t>
  </si>
  <si>
    <t>GI</t>
  </si>
  <si>
    <t>Gibraltar</t>
  </si>
  <si>
    <t>South Carolina</t>
  </si>
  <si>
    <t>PHILIPS AVM</t>
  </si>
  <si>
    <t>nl_NL</t>
  </si>
  <si>
    <t>Dutch (Netherlands)</t>
  </si>
  <si>
    <t>GR</t>
  </si>
  <si>
    <t>Greece</t>
  </si>
  <si>
    <t>SD</t>
  </si>
  <si>
    <t>South Dakato</t>
  </si>
  <si>
    <t>no_NO</t>
  </si>
  <si>
    <t>Norwegian (Norway)</t>
  </si>
  <si>
    <t>GL</t>
  </si>
  <si>
    <t>Greenland</t>
  </si>
  <si>
    <t>TN</t>
  </si>
  <si>
    <t>Tennessee</t>
  </si>
  <si>
    <t>pl_PL</t>
  </si>
  <si>
    <t>Polish (Poland)</t>
  </si>
  <si>
    <t>GD</t>
  </si>
  <si>
    <t>Grenada</t>
  </si>
  <si>
    <t>TX</t>
  </si>
  <si>
    <t>Texas</t>
  </si>
  <si>
    <t>ro_RO</t>
  </si>
  <si>
    <t>Romanian (Romania)</t>
  </si>
  <si>
    <t>GP</t>
  </si>
  <si>
    <t>Guadeloupe</t>
  </si>
  <si>
    <t>UT</t>
  </si>
  <si>
    <t>Utah</t>
  </si>
  <si>
    <t>ru_RU</t>
  </si>
  <si>
    <t>Russian (Russia)</t>
  </si>
  <si>
    <t>GU</t>
  </si>
  <si>
    <t>Guam</t>
  </si>
  <si>
    <t>VA</t>
  </si>
  <si>
    <t>Virginia</t>
  </si>
  <si>
    <t>PROXIMUS</t>
  </si>
  <si>
    <t>sk_SK</t>
  </si>
  <si>
    <t>Slovak (Slovakia)</t>
  </si>
  <si>
    <t>GT</t>
  </si>
  <si>
    <t>Guatemala</t>
  </si>
  <si>
    <t>VT</t>
  </si>
  <si>
    <t>Vermont</t>
  </si>
  <si>
    <t>sl_SI</t>
  </si>
  <si>
    <t>Slovenian (Slovenia)</t>
  </si>
  <si>
    <t>GG</t>
  </si>
  <si>
    <t>Guernsey</t>
  </si>
  <si>
    <t>Washington</t>
  </si>
  <si>
    <t>RCBT</t>
  </si>
  <si>
    <t>sq_AL</t>
  </si>
  <si>
    <t>Albanian (Albania)</t>
  </si>
  <si>
    <t>GN</t>
  </si>
  <si>
    <t>Guinea</t>
  </si>
  <si>
    <t>WI</t>
  </si>
  <si>
    <t>Wisconsin</t>
  </si>
  <si>
    <t>SAGEMCOM BROADBAND SAS</t>
  </si>
  <si>
    <t>sr_BA</t>
  </si>
  <si>
    <t>Serbian (Bosnia and Herzegovina)</t>
  </si>
  <si>
    <t>GW</t>
  </si>
  <si>
    <t>Guinea-bissau</t>
  </si>
  <si>
    <t>WV</t>
  </si>
  <si>
    <t>West Virginia</t>
  </si>
  <si>
    <t>SAGEMCOM ENERGIE ET TELECOM</t>
  </si>
  <si>
    <t>sr_CS</t>
  </si>
  <si>
    <t>Serbian (Serbia and Montenegro)</t>
  </si>
  <si>
    <t>GY</t>
  </si>
  <si>
    <t>Guyana</t>
  </si>
  <si>
    <t>WY</t>
  </si>
  <si>
    <t>Wyoming</t>
  </si>
  <si>
    <t>SCEE</t>
  </si>
  <si>
    <t>sr_ME</t>
  </si>
  <si>
    <t>Serbian (Montenegro)</t>
  </si>
  <si>
    <t>HT</t>
  </si>
  <si>
    <t>Haiti</t>
  </si>
  <si>
    <t>SERCA</t>
  </si>
  <si>
    <t>sr_RS</t>
  </si>
  <si>
    <t>Serbian (Serbia)</t>
  </si>
  <si>
    <t>HM</t>
  </si>
  <si>
    <t>Heard Island And Mcdonald Islands</t>
  </si>
  <si>
    <t>sv_SE</t>
  </si>
  <si>
    <t>Swedish (Sweden)</t>
  </si>
  <si>
    <t>Holy See (vatican City State)</t>
  </si>
  <si>
    <t>SFG</t>
  </si>
  <si>
    <t>th_TH</t>
  </si>
  <si>
    <t>Thai (Thailand)</t>
  </si>
  <si>
    <t>HN</t>
  </si>
  <si>
    <t>Honduras</t>
  </si>
  <si>
    <t>SFR NUMERICABLE</t>
  </si>
  <si>
    <t>tr_TR</t>
  </si>
  <si>
    <t>Turkish (Turkey)</t>
  </si>
  <si>
    <t>HK</t>
  </si>
  <si>
    <t>Hong Kong</t>
  </si>
  <si>
    <t>uk_UA</t>
  </si>
  <si>
    <t>Ukrainian (Ukraine)</t>
  </si>
  <si>
    <t>HU</t>
  </si>
  <si>
    <t>Hungary</t>
  </si>
  <si>
    <t>SHARP</t>
  </si>
  <si>
    <t>vi_VN</t>
  </si>
  <si>
    <t>Vietnamese (Vietnam)</t>
  </si>
  <si>
    <t>IS</t>
  </si>
  <si>
    <t>Iceland</t>
  </si>
  <si>
    <t>SIERRA WIRELESS</t>
  </si>
  <si>
    <t>zh_CN</t>
  </si>
  <si>
    <t>Chinese (China)</t>
  </si>
  <si>
    <t>India</t>
  </si>
  <si>
    <t>SOMC</t>
  </si>
  <si>
    <t>zh_HK</t>
  </si>
  <si>
    <t>Chinese (Hong Kong)</t>
  </si>
  <si>
    <t>Indonesia</t>
  </si>
  <si>
    <t>SONY Automotive Entertainment Solutions Europe (AES)</t>
  </si>
  <si>
    <t>zh_SG</t>
  </si>
  <si>
    <t>Chinese (Singapore)</t>
  </si>
  <si>
    <t>IR</t>
  </si>
  <si>
    <t>Iran Islamic Republic Of</t>
  </si>
  <si>
    <t>SONY COMPUTER ENTERTAINMENT EUROPE (SCEE)</t>
  </si>
  <si>
    <t>zh_TW</t>
  </si>
  <si>
    <t>Chinese (Taiwan)</t>
  </si>
  <si>
    <t>IQ</t>
  </si>
  <si>
    <t>Iraq</t>
  </si>
  <si>
    <t>SONY CORPORATION</t>
  </si>
  <si>
    <t>Ireland</t>
  </si>
  <si>
    <t>SONY EUROPE LIMITED</t>
  </si>
  <si>
    <t>IM</t>
  </si>
  <si>
    <t>Isle of Man</t>
  </si>
  <si>
    <t>SONY France</t>
  </si>
  <si>
    <t>Israel</t>
  </si>
  <si>
    <t>SONY MOBILE COMMUNICATIONS (SMC)</t>
  </si>
  <si>
    <t>IT</t>
  </si>
  <si>
    <t>Italy</t>
  </si>
  <si>
    <t>SONY PROFESSIONAL SOLUTIONS</t>
  </si>
  <si>
    <t>JM</t>
  </si>
  <si>
    <t>Jamaica</t>
  </si>
  <si>
    <t>Sony Semiconductors Electronics Solutions</t>
  </si>
  <si>
    <t>JP</t>
  </si>
  <si>
    <t>Japan</t>
  </si>
  <si>
    <t>SONY Service Quality Environment (SQE)</t>
  </si>
  <si>
    <t>JE</t>
  </si>
  <si>
    <t>Jersey</t>
  </si>
  <si>
    <t>SOURCING&amp;CREATION</t>
  </si>
  <si>
    <t>JO</t>
  </si>
  <si>
    <t>Jordan</t>
  </si>
  <si>
    <t>KZ</t>
  </si>
  <si>
    <t>Kazakhstan</t>
  </si>
  <si>
    <t>SQUARE ENIX</t>
  </si>
  <si>
    <t>KE</t>
  </si>
  <si>
    <t>Kenya</t>
  </si>
  <si>
    <t>TALDEC</t>
  </si>
  <si>
    <t>KI</t>
  </si>
  <si>
    <t>Kiribati</t>
  </si>
  <si>
    <t>TCL OVERSEAS MARKETING (MCO) LTD</t>
  </si>
  <si>
    <t>KP</t>
  </si>
  <si>
    <t>Korea Democratic People's Republic Of</t>
  </si>
  <si>
    <t>TECHNICOLOR DELIVERY TECHNOLOGIES S.A.S.</t>
  </si>
  <si>
    <t>KR</t>
  </si>
  <si>
    <t>Korea Republic Of</t>
  </si>
  <si>
    <t>TELEDIFFUSION DE France</t>
  </si>
  <si>
    <t>XK</t>
  </si>
  <si>
    <t>Kosovo</t>
  </si>
  <si>
    <t>TELEFONICA</t>
  </si>
  <si>
    <t>KW</t>
  </si>
  <si>
    <t>Kuwait</t>
  </si>
  <si>
    <t>THEOBALD</t>
  </si>
  <si>
    <t>KG</t>
  </si>
  <si>
    <t>Kyrgyzstan</t>
  </si>
  <si>
    <t>TIM</t>
  </si>
  <si>
    <t>Lao People's Democratic Republic</t>
  </si>
  <si>
    <t>TONNA Electronique</t>
  </si>
  <si>
    <t>LV</t>
  </si>
  <si>
    <t>Latvia</t>
  </si>
  <si>
    <t>TOSHIBA</t>
  </si>
  <si>
    <t>LB</t>
  </si>
  <si>
    <t>Lebanon</t>
  </si>
  <si>
    <t>LS</t>
  </si>
  <si>
    <t>Lesotho</t>
  </si>
  <si>
    <t>VESTEL</t>
  </si>
  <si>
    <t>LR</t>
  </si>
  <si>
    <t>Liberia</t>
  </si>
  <si>
    <t>LY</t>
  </si>
  <si>
    <t>Libyan Arab Jamahiriya</t>
  </si>
  <si>
    <t>VIVENDI</t>
  </si>
  <si>
    <t>LI</t>
  </si>
  <si>
    <t>Liechtenstein</t>
  </si>
  <si>
    <t>LT</t>
  </si>
  <si>
    <t>Lithuania</t>
  </si>
  <si>
    <t>VODAFONE</t>
  </si>
  <si>
    <t>Macao</t>
  </si>
  <si>
    <t>WIKO</t>
  </si>
  <si>
    <t>MK</t>
  </si>
  <si>
    <t>Macedonia Former Yugoslav Republic Of</t>
  </si>
  <si>
    <t>WOOX</t>
  </si>
  <si>
    <t>Madagascar</t>
  </si>
  <si>
    <t>YOTA</t>
  </si>
  <si>
    <t>MW</t>
  </si>
  <si>
    <t>Malawi</t>
  </si>
  <si>
    <t>ZTE</t>
  </si>
  <si>
    <t>MY</t>
  </si>
  <si>
    <t>Malaysia</t>
  </si>
  <si>
    <t>MV</t>
  </si>
  <si>
    <t>Maldives</t>
  </si>
  <si>
    <t>ML</t>
  </si>
  <si>
    <t>Mali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</si>
  <si>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</si>
  <si>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</si>
  <si>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</si>
  <si>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</si>
  <si>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</si>
  <si>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</si>
  <si>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</si>
  <si>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</si>
  <si>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</si>
  <si>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</si>
  <si>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</si>
  <si>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</si>
  <si>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</si>
  <si>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</si>
  <si>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 Federated States Of</t>
  </si>
  <si>
    <t>Moldova Republic Of</t>
  </si>
  <si>
    <t>MC</t>
  </si>
  <si>
    <t>Monaco</t>
  </si>
  <si>
    <t>Mongolia</t>
  </si>
  <si>
    <t>Montenegro</t>
  </si>
  <si>
    <t>Montserrat</t>
  </si>
  <si>
    <t>Morocco</t>
  </si>
  <si>
    <t>MZ</t>
  </si>
  <si>
    <t>Mozambique</t>
  </si>
  <si>
    <t>MM</t>
  </si>
  <si>
    <t>Myanmar</t>
  </si>
  <si>
    <t>Namibia</t>
  </si>
  <si>
    <t>NR</t>
  </si>
  <si>
    <t>Nauru</t>
  </si>
  <si>
    <t>NP</t>
  </si>
  <si>
    <t>Nepal</t>
  </si>
  <si>
    <t>AN</t>
  </si>
  <si>
    <t>Netherlands Antilles</t>
  </si>
  <si>
    <t>New Caledonia</t>
  </si>
  <si>
    <t>NZ</t>
  </si>
  <si>
    <t>New Zealand</t>
  </si>
  <si>
    <t>NI</t>
  </si>
  <si>
    <t>Nicaragua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</si>
  <si>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</si>
  <si>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</si>
  <si>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</si>
  <si>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</si>
  <si>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</si>
  <si>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</si>
  <si>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</si>
  <si>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</si>
  <si>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</si>
  <si>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</si>
  <si>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</si>
  <si>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</si>
  <si>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</si>
  <si>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</si>
  <si>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</si>
  <si>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</si>
  <si>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</si>
  <si>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Palestinian Territory Occupied</t>
  </si>
  <si>
    <t>Panama</t>
  </si>
  <si>
    <t>PG</t>
  </si>
  <si>
    <t>Papua New Guinea</t>
  </si>
  <si>
    <t>PY</t>
  </si>
  <si>
    <t>Paraguay</t>
  </si>
  <si>
    <t>Peru</t>
  </si>
  <si>
    <t>PH</t>
  </si>
  <si>
    <t>Philippines</t>
  </si>
  <si>
    <t>PN</t>
  </si>
  <si>
    <t>Pitcairn</t>
  </si>
  <si>
    <t>PL</t>
  </si>
  <si>
    <t>Poland</t>
  </si>
  <si>
    <t>PT</t>
  </si>
  <si>
    <t>Portugal</t>
  </si>
  <si>
    <t>Puerto Rico</t>
  </si>
  <si>
    <t>QA</t>
  </si>
  <si>
    <t>Qatar</t>
  </si>
  <si>
    <t>RE</t>
  </si>
  <si>
    <t>Reunion</t>
  </si>
  <si>
    <t>Romania</t>
  </si>
  <si>
    <t>RU</t>
  </si>
  <si>
    <t>Russian Federation</t>
  </si>
  <si>
    <t>RW</t>
  </si>
  <si>
    <t>Rwanda</t>
  </si>
  <si>
    <t>BL</t>
  </si>
  <si>
    <t>Saint Barthélemy</t>
  </si>
  <si>
    <t>SH</t>
  </si>
  <si>
    <t>Saint Helena</t>
  </si>
  <si>
    <t>KN</t>
  </si>
  <si>
    <t>Saint Kitts And Nevis</t>
  </si>
  <si>
    <t>LC</t>
  </si>
  <si>
    <t>Saint Lucia</t>
  </si>
  <si>
    <t>MF</t>
  </si>
  <si>
    <t>Saint Martin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</si>
  <si>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</si>
  <si>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</si>
  <si>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</si>
  <si>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</si>
  <si>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</si>
  <si>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</si>
  <si>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</si>
  <si>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</si>
  <si>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</si>
  <si>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</si>
  <si>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Saudi Arabia</t>
  </si>
  <si>
    <t>Senegal</t>
  </si>
  <si>
    <t>Serbia</t>
  </si>
  <si>
    <t>Seychelles</t>
  </si>
  <si>
    <t>SL</t>
  </si>
  <si>
    <t>Sierra Leone</t>
  </si>
  <si>
    <t>SG</t>
  </si>
  <si>
    <t>Singapore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</si>
  <si>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</si>
  <si>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</si>
  <si>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</si>
  <si>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</si>
  <si>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</si>
  <si>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</si>
  <si>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</si>
  <si>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</si>
  <si>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</si>
  <si>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</si>
  <si>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</si>
  <si>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</si>
  <si>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LK</t>
  </si>
  <si>
    <t>Sri Lanka</t>
  </si>
  <si>
    <t>Sudan</t>
  </si>
  <si>
    <t>SR</t>
  </si>
  <si>
    <t>Suriname</t>
  </si>
  <si>
    <t>SJ</t>
  </si>
  <si>
    <t>Svalbard And Jan Mayen</t>
  </si>
  <si>
    <t>SZ</t>
  </si>
  <si>
    <t>Swaziland</t>
  </si>
  <si>
    <t>Sweden</t>
  </si>
  <si>
    <t>CH</t>
  </si>
  <si>
    <t>Switzerland</t>
  </si>
  <si>
    <t>SY</t>
  </si>
  <si>
    <t>Syrian Arab Republic</t>
  </si>
  <si>
    <t>TW</t>
  </si>
  <si>
    <t>Taiwan</t>
  </si>
  <si>
    <t>TJ</t>
  </si>
  <si>
    <t>Tajikistan</t>
  </si>
  <si>
    <t>TZ</t>
  </si>
  <si>
    <t>Tanzania United Republic Of</t>
  </si>
  <si>
    <t>TH</t>
  </si>
  <si>
    <t>Thailand</t>
  </si>
  <si>
    <t>Timor-leste</t>
  </si>
  <si>
    <t>TG</t>
  </si>
  <si>
    <t>Togo</t>
  </si>
  <si>
    <t>TK</t>
  </si>
  <si>
    <t>Tokelau</t>
  </si>
  <si>
    <t>Tonga</t>
  </si>
  <si>
    <t>TT</t>
  </si>
  <si>
    <t>Trinidad And Tobago</t>
  </si>
  <si>
    <t>Tunisia</t>
  </si>
  <si>
    <t>TR</t>
  </si>
  <si>
    <t>Turkey</t>
  </si>
  <si>
    <t>TM</t>
  </si>
  <si>
    <t>Turkmenistan</t>
  </si>
  <si>
    <t>Turks And Caicos Islands</t>
  </si>
  <si>
    <t>TV</t>
  </si>
  <si>
    <t>Tuvalu</t>
  </si>
  <si>
    <t>Données fixes</t>
  </si>
  <si>
    <t>UG</t>
  </si>
  <si>
    <t>Uganda</t>
  </si>
  <si>
    <t>Données Calculées</t>
  </si>
  <si>
    <t>UA</t>
  </si>
  <si>
    <t>Données Compte</t>
  </si>
  <si>
    <t>Ukraine</t>
  </si>
  <si>
    <t>Données Cordon</t>
  </si>
  <si>
    <t>AE</t>
  </si>
  <si>
    <t>United Arab Emirates</t>
  </si>
  <si>
    <t>ne pas remplir</t>
  </si>
  <si>
    <t>United States</t>
  </si>
  <si>
    <t>Optionnel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</si>
  <si>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</si>
  <si>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</si>
  <si>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</si>
  <si>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</si>
  <si>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</si>
  <si>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</si>
  <si>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</si>
  <si>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</si>
  <si>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</si>
  <si>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</si>
  <si>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</si>
  <si>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 Nam</t>
  </si>
  <si>
    <t>VG</t>
  </si>
  <si>
    <t>Virgin Islands British</t>
  </si>
  <si>
    <t>VI</t>
  </si>
  <si>
    <t>Virgin Islands U.s.</t>
  </si>
  <si>
    <t>WF</t>
  </si>
  <si>
    <t>Wallis And Futuna</t>
  </si>
  <si>
    <t>Western Sahara</t>
  </si>
  <si>
    <t>YE</t>
  </si>
  <si>
    <t>Yemen</t>
  </si>
  <si>
    <t>ZM</t>
  </si>
  <si>
    <t>Zambia</t>
  </si>
  <si>
    <t>ZW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</si>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</sst>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b/>
      <sz val="10"/>
      <color theme="1"/>
      <name val="Arial"/>
      <family val="2"/>
    </font>
    <font>
      <sz val="12"/>
      <color theme="1"/>
      <name val="Arimo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mo"/>
    </font>
    <font>
      <b/>
      <sz val="12"/>
      <color theme="0"/>
      <name val="Arimo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/>
      <sz val="10"/>
      <color theme="10"/>
      <name val="Arial"/>
      <family val="2"/>
    </font>
    <font>
      <sz val="12"/>
      <color rgb="FF000000"/>
      <name val="Arimo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333399"/>
        <bgColor rgb="FF333399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D99594"/>
        <bgColor rgb="FFD99594"/>
      </patternFill>
    </fill>
    <fill>
      <patternFill patternType="solid">
        <fgColor rgb="FFD6E3BC"/>
        <bgColor rgb="FFD6E3BC"/>
      </patternFill>
    </fill>
    <fill>
      <patternFill patternType="solid">
        <fgColor rgb="FFF2DBDB"/>
        <bgColor rgb="FFF2DBDB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92D050"/>
        <bgColor rgb="FF92D050"/>
      </patternFill>
    </fill>
    <fill>
      <patternFill patternType="solid">
        <fgColor rgb="FF548DD4"/>
        <bgColor rgb="FF548DD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6" xfId="0" applyFont="1" applyFill="1" applyBorder="1"/>
    <xf numFmtId="0" fontId="1" fillId="0" borderId="6" xfId="0" applyFont="1" applyBorder="1"/>
    <xf numFmtId="0" fontId="2" fillId="0" borderId="7" xfId="0" applyFont="1" applyBorder="1" applyAlignment="1">
      <alignment vertical="center"/>
    </xf>
    <xf numFmtId="0" fontId="4" fillId="0" borderId="6" xfId="0" applyFont="1" applyBorder="1"/>
    <xf numFmtId="0" fontId="1" fillId="2" borderId="9" xfId="0" applyFont="1" applyFill="1" applyBorder="1"/>
    <xf numFmtId="0" fontId="2" fillId="0" borderId="0" xfId="0" applyFont="1" applyAlignment="1">
      <alignment horizontal="center" vertical="center" wrapText="1"/>
    </xf>
    <xf numFmtId="0" fontId="4" fillId="0" borderId="16" xfId="0" applyFont="1" applyBorder="1"/>
    <xf numFmtId="0" fontId="4" fillId="0" borderId="0" xfId="0" applyFont="1"/>
    <xf numFmtId="0" fontId="7" fillId="0" borderId="6" xfId="0" applyFont="1" applyBorder="1"/>
    <xf numFmtId="0" fontId="2" fillId="0" borderId="18" xfId="0" applyFont="1" applyBorder="1" applyAlignment="1">
      <alignment vertical="center"/>
    </xf>
    <xf numFmtId="0" fontId="7" fillId="2" borderId="6" xfId="0" applyFont="1" applyFill="1" applyBorder="1"/>
    <xf numFmtId="0" fontId="2" fillId="0" borderId="19" xfId="0" applyFont="1" applyBorder="1" applyAlignment="1">
      <alignment vertical="center"/>
    </xf>
    <xf numFmtId="0" fontId="8" fillId="0" borderId="0" xfId="0" applyFont="1"/>
    <xf numFmtId="0" fontId="4" fillId="4" borderId="6" xfId="0" applyFont="1" applyFill="1" applyBorder="1"/>
    <xf numFmtId="0" fontId="4" fillId="5" borderId="20" xfId="0" applyFont="1" applyFill="1" applyBorder="1"/>
    <xf numFmtId="0" fontId="4" fillId="6" borderId="6" xfId="0" applyFont="1" applyFill="1" applyBorder="1"/>
    <xf numFmtId="0" fontId="4" fillId="7" borderId="6" xfId="0" applyFont="1" applyFill="1" applyBorder="1"/>
    <xf numFmtId="0" fontId="4" fillId="5" borderId="6" xfId="0" applyFont="1" applyFill="1" applyBorder="1"/>
    <xf numFmtId="0" fontId="4" fillId="9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0" fontId="4" fillId="13" borderId="6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10" fillId="16" borderId="25" xfId="0" applyFont="1" applyFill="1" applyBorder="1" applyAlignment="1">
      <alignment horizontal="left" vertical="center"/>
    </xf>
    <xf numFmtId="0" fontId="4" fillId="10" borderId="6" xfId="0" applyFont="1" applyFill="1" applyBorder="1"/>
    <xf numFmtId="0" fontId="6" fillId="16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vertical="center"/>
    </xf>
    <xf numFmtId="0" fontId="4" fillId="11" borderId="20" xfId="0" applyFont="1" applyFill="1" applyBorder="1"/>
    <xf numFmtId="0" fontId="4" fillId="12" borderId="6" xfId="0" applyFont="1" applyFill="1" applyBorder="1" applyAlignment="1">
      <alignment vertical="center"/>
    </xf>
    <xf numFmtId="0" fontId="4" fillId="13" borderId="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14" borderId="6" xfId="0" applyFont="1" applyFill="1" applyBorder="1" applyAlignment="1">
      <alignment vertical="center"/>
    </xf>
    <xf numFmtId="0" fontId="4" fillId="15" borderId="6" xfId="0" applyFont="1" applyFill="1" applyBorder="1" applyAlignment="1">
      <alignment vertical="center"/>
    </xf>
    <xf numFmtId="3" fontId="2" fillId="0" borderId="6" xfId="0" applyNumberFormat="1" applyFont="1" applyBorder="1" applyAlignment="1">
      <alignment horizontal="left" vertical="center"/>
    </xf>
    <xf numFmtId="0" fontId="4" fillId="5" borderId="22" xfId="0" applyFont="1" applyFill="1" applyBorder="1"/>
    <xf numFmtId="0" fontId="4" fillId="7" borderId="6" xfId="0" applyFont="1" applyFill="1" applyBorder="1" applyAlignment="1">
      <alignment vertical="center"/>
    </xf>
    <xf numFmtId="49" fontId="4" fillId="8" borderId="6" xfId="0" applyNumberFormat="1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4" fillId="9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4" fillId="10" borderId="6" xfId="0" applyNumberFormat="1" applyFont="1" applyFill="1" applyBorder="1"/>
    <xf numFmtId="0" fontId="11" fillId="0" borderId="6" xfId="0" applyFont="1" applyBorder="1" applyAlignment="1">
      <alignment horizontal="left" vertical="center"/>
    </xf>
    <xf numFmtId="49" fontId="4" fillId="11" borderId="6" xfId="0" applyNumberFormat="1" applyFont="1" applyFill="1" applyBorder="1" applyAlignment="1">
      <alignment vertical="center"/>
    </xf>
    <xf numFmtId="49" fontId="4" fillId="11" borderId="6" xfId="0" applyNumberFormat="1" applyFont="1" applyFill="1" applyBorder="1"/>
    <xf numFmtId="49" fontId="4" fillId="12" borderId="6" xfId="0" applyNumberFormat="1" applyFont="1" applyFill="1" applyBorder="1" applyAlignment="1">
      <alignment vertical="center"/>
    </xf>
    <xf numFmtId="49" fontId="4" fillId="13" borderId="6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4" fillId="14" borderId="6" xfId="0" applyNumberFormat="1" applyFont="1" applyFill="1" applyBorder="1" applyAlignment="1">
      <alignment vertical="center"/>
    </xf>
    <xf numFmtId="49" fontId="4" fillId="15" borderId="6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49" fontId="4" fillId="7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/>
    </xf>
    <xf numFmtId="0" fontId="4" fillId="8" borderId="6" xfId="0" applyFont="1" applyFill="1" applyBorder="1"/>
    <xf numFmtId="0" fontId="2" fillId="0" borderId="27" xfId="0" applyFont="1" applyBorder="1" applyAlignment="1">
      <alignment horizontal="left" vertical="center"/>
    </xf>
    <xf numFmtId="0" fontId="4" fillId="9" borderId="6" xfId="0" applyFont="1" applyFill="1" applyBorder="1"/>
    <xf numFmtId="0" fontId="4" fillId="11" borderId="6" xfId="0" applyFont="1" applyFill="1" applyBorder="1"/>
    <xf numFmtId="0" fontId="4" fillId="12" borderId="6" xfId="0" applyFont="1" applyFill="1" applyBorder="1"/>
    <xf numFmtId="0" fontId="4" fillId="13" borderId="6" xfId="0" applyFont="1" applyFill="1" applyBorder="1"/>
    <xf numFmtId="0" fontId="2" fillId="0" borderId="19" xfId="0" applyFont="1" applyBorder="1" applyAlignment="1">
      <alignment horizontal="left" vertical="center"/>
    </xf>
    <xf numFmtId="0" fontId="4" fillId="14" borderId="6" xfId="0" applyFont="1" applyFill="1" applyBorder="1"/>
    <xf numFmtId="0" fontId="4" fillId="15" borderId="6" xfId="0" applyFont="1" applyFill="1" applyBorder="1"/>
    <xf numFmtId="0" fontId="2" fillId="17" borderId="18" xfId="0" applyFont="1" applyFill="1" applyBorder="1" applyAlignment="1">
      <alignment vertical="center"/>
    </xf>
    <xf numFmtId="0" fontId="2" fillId="17" borderId="19" xfId="0" applyFont="1" applyFill="1" applyBorder="1" applyAlignment="1">
      <alignment vertical="center"/>
    </xf>
    <xf numFmtId="3" fontId="2" fillId="17" borderId="19" xfId="0" applyNumberFormat="1" applyFont="1" applyFill="1" applyBorder="1" applyAlignment="1">
      <alignment horizontal="left" vertical="center"/>
    </xf>
    <xf numFmtId="0" fontId="4" fillId="18" borderId="6" xfId="0" applyFont="1" applyFill="1" applyBorder="1"/>
    <xf numFmtId="0" fontId="2" fillId="17" borderId="19" xfId="0" applyFont="1" applyFill="1" applyBorder="1" applyAlignment="1">
      <alignment horizontal="left" vertical="center"/>
    </xf>
    <xf numFmtId="0" fontId="2" fillId="17" borderId="28" xfId="0" applyFont="1" applyFill="1" applyBorder="1" applyAlignment="1">
      <alignment vertical="center"/>
    </xf>
    <xf numFmtId="0" fontId="2" fillId="17" borderId="28" xfId="0" applyFont="1" applyFill="1" applyBorder="1" applyAlignment="1">
      <alignment horizontal="left" vertical="center"/>
    </xf>
    <xf numFmtId="0" fontId="2" fillId="19" borderId="18" xfId="0" applyFont="1" applyFill="1" applyBorder="1" applyAlignment="1">
      <alignment vertical="center"/>
    </xf>
    <xf numFmtId="0" fontId="2" fillId="19" borderId="28" xfId="0" applyFont="1" applyFill="1" applyBorder="1" applyAlignment="1">
      <alignment vertical="center"/>
    </xf>
    <xf numFmtId="0" fontId="2" fillId="19" borderId="28" xfId="0" applyFont="1" applyFill="1" applyBorder="1" applyAlignment="1">
      <alignment horizontal="left" vertical="center"/>
    </xf>
    <xf numFmtId="0" fontId="2" fillId="19" borderId="19" xfId="0" applyFont="1" applyFill="1" applyBorder="1" applyAlignment="1">
      <alignment vertical="center"/>
    </xf>
    <xf numFmtId="0" fontId="2" fillId="19" borderId="29" xfId="0" applyFont="1" applyFill="1" applyBorder="1" applyAlignment="1">
      <alignment vertical="center"/>
    </xf>
    <xf numFmtId="0" fontId="2" fillId="19" borderId="30" xfId="0" applyFont="1" applyFill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8" borderId="9" xfId="0" applyFont="1" applyFill="1" applyBorder="1" applyAlignment="1">
      <alignment vertical="top" wrapText="1"/>
    </xf>
    <xf numFmtId="0" fontId="4" fillId="9" borderId="9" xfId="0" applyFont="1" applyFill="1" applyBorder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3" borderId="9" xfId="0" applyFont="1" applyFill="1" applyBorder="1" applyAlignment="1">
      <alignment vertical="top" wrapText="1"/>
    </xf>
    <xf numFmtId="0" fontId="4" fillId="14" borderId="9" xfId="0" applyFont="1" applyFill="1" applyBorder="1" applyAlignment="1">
      <alignment vertical="top" wrapText="1"/>
    </xf>
    <xf numFmtId="0" fontId="4" fillId="15" borderId="9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31" xfId="0" applyFont="1" applyFill="1" applyBorder="1" applyAlignment="1">
      <alignment vertical="top" wrapText="1"/>
    </xf>
    <xf numFmtId="0" fontId="4" fillId="7" borderId="6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/>
    </xf>
    <xf numFmtId="49" fontId="4" fillId="0" borderId="0" xfId="0" applyNumberFormat="1" applyFont="1"/>
    <xf numFmtId="0" fontId="4" fillId="2" borderId="20" xfId="0" applyFont="1" applyFill="1" applyBorder="1"/>
    <xf numFmtId="0" fontId="4" fillId="6" borderId="6" xfId="0" applyFont="1" applyFill="1" applyBorder="1" applyAlignment="1">
      <alignment horizontal="left"/>
    </xf>
    <xf numFmtId="0" fontId="4" fillId="20" borderId="20" xfId="0" applyFont="1" applyFill="1" applyBorder="1"/>
    <xf numFmtId="0" fontId="4" fillId="21" borderId="20" xfId="0" applyFont="1" applyFill="1" applyBorder="1"/>
    <xf numFmtId="0" fontId="4" fillId="22" borderId="20" xfId="0" applyFont="1" applyFill="1" applyBorder="1"/>
    <xf numFmtId="0" fontId="4" fillId="23" borderId="20" xfId="0" applyFont="1" applyFill="1" applyBorder="1"/>
    <xf numFmtId="0" fontId="4" fillId="24" borderId="20" xfId="0" applyFont="1" applyFill="1" applyBorder="1"/>
    <xf numFmtId="3" fontId="4" fillId="2" borderId="20" xfId="0" applyNumberFormat="1" applyFont="1" applyFill="1" applyBorder="1"/>
    <xf numFmtId="49" fontId="4" fillId="2" borderId="20" xfId="0" applyNumberFormat="1" applyFont="1" applyFill="1" applyBorder="1"/>
    <xf numFmtId="3" fontId="4" fillId="23" borderId="20" xfId="0" applyNumberFormat="1" applyFont="1" applyFill="1" applyBorder="1"/>
    <xf numFmtId="3" fontId="4" fillId="20" borderId="20" xfId="0" applyNumberFormat="1" applyFont="1" applyFill="1" applyBorder="1"/>
    <xf numFmtId="49" fontId="4" fillId="20" borderId="20" xfId="0" applyNumberFormat="1" applyFont="1" applyFill="1" applyBorder="1"/>
    <xf numFmtId="0" fontId="6" fillId="3" borderId="23" xfId="0" applyFont="1" applyFill="1" applyBorder="1" applyAlignment="1">
      <alignment horizontal="center" vertical="center"/>
    </xf>
    <xf numFmtId="0" fontId="3" fillId="0" borderId="27" xfId="0" applyFont="1" applyBorder="1"/>
    <xf numFmtId="0" fontId="6" fillId="3" borderId="15" xfId="0" applyFont="1" applyFill="1" applyBorder="1" applyAlignment="1">
      <alignment horizontal="center" vertical="center"/>
    </xf>
    <xf numFmtId="0" fontId="3" fillId="0" borderId="17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/>
    <xf numFmtId="0" fontId="1" fillId="15" borderId="12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14" xfId="0" applyFont="1" applyBorder="1"/>
    <xf numFmtId="0" fontId="1" fillId="5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10" borderId="12" xfId="0" applyFont="1" applyFill="1" applyBorder="1"/>
    <xf numFmtId="0" fontId="1" fillId="11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5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6</xdr:row>
      <xdr:rowOff>114300</xdr:rowOff>
    </xdr:from>
    <xdr:ext cx="1085850" cy="771525"/>
    <xdr:pic>
      <xdr:nvPicPr>
        <xdr:cNvPr id="2" name="image1.jpg" descr="copie de logo c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161925</xdr:rowOff>
    </xdr:from>
    <xdr:ext cx="1971675" cy="7334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Z1001"/>
  <sheetViews>
    <sheetView tabSelected="1" workbookViewId="0"/>
  </sheetViews>
  <sheetFormatPr defaultColWidth="14.42578125" defaultRowHeight="15" customHeight="1" outlineLevelRow="1"/>
  <cols>
    <col min="1" max="1" width="31.7109375" customWidth="1"/>
    <col min="2" max="2" width="75.140625" customWidth="1"/>
    <col min="3" max="3" width="50.7109375" customWidth="1"/>
    <col min="4" max="26" width="10.28515625" customWidth="1"/>
  </cols>
  <sheetData>
    <row r="1" spans="1:26" ht="17.25" customHeight="1">
      <c r="A1" s="2"/>
      <c r="B1" s="117" t="s">
        <v>3</v>
      </c>
      <c r="C1" s="11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4"/>
      <c r="B2" s="119"/>
      <c r="C2" s="12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4"/>
      <c r="B3" s="119"/>
      <c r="C3" s="12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4"/>
      <c r="B4" s="119"/>
      <c r="C4" s="12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>
      <c r="A5" s="7"/>
      <c r="B5" s="121"/>
      <c r="C5" s="12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1" customHeight="1">
      <c r="A7" s="123" t="s">
        <v>14</v>
      </c>
      <c r="B7" s="124"/>
      <c r="C7" s="1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115" t="s">
        <v>23</v>
      </c>
      <c r="B8" s="1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 outlineLevel="1">
      <c r="A9" s="14" t="s">
        <v>29</v>
      </c>
      <c r="B9" s="16"/>
      <c r="C9" s="24" t="str">
        <f>IF(LEN(B9)=0,"Mandatory","OK")</f>
        <v>Mandatory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 outlineLevel="1">
      <c r="A10" s="14" t="s">
        <v>149</v>
      </c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 outlineLevel="1">
      <c r="A11" s="14" t="s">
        <v>172</v>
      </c>
      <c r="B11" s="1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 outlineLevel="1">
      <c r="A12" s="14" t="s">
        <v>180</v>
      </c>
      <c r="B12" s="16"/>
      <c r="C12" s="24" t="str">
        <f>IF(AND(OR(B24="BE",B24="DK",B24="DE",B24="EL",B24="ES",B24="FR",B24="IE",B24="IT",B24="LU",B24="NL",B24="AT",B24="PT",B24="FI",B24="SE",B24="GB",B24="CY",B24="CZ",B24="EE",B24="LV",B24="LT",B24="HU",B24="MT",B24="PL",B24="SI",B24="SK",B24="BG",B24="RO",B24="HR"),LEN(B12)=0),"Mandatory for EU country",IF(OR(OR(B24="BE",B24="DK",B24="DE",B24="EL",B24="ES",B24="FR",B24="IE",B24="IT",B24="LU",B24="NL",B24="AT",B24="PT",B24="FI",B24="SE",B24="GB",B24="CY",B24="CZ",B24="EE",B24="LV",B24="LT",B24="HU",B24="MT",B24="PL",B24="SI",B24="SK",B24="BG",B24="RO",B24="HR"),LEN(B12)=0),"OK","Empty the cell"))</f>
        <v>OK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 outlineLevel="1">
      <c r="A13" s="14" t="s">
        <v>208</v>
      </c>
      <c r="B13" s="2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 outlineLevel="1">
      <c r="A14" s="30" t="s">
        <v>233</v>
      </c>
      <c r="B14" s="32" t="s">
        <v>49</v>
      </c>
      <c r="C14" s="24" t="str">
        <f>IF(B14="Choose from dropdown","Mandatory","OK")</f>
        <v>Mandatory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>
      <c r="A15" s="33" t="s">
        <v>284</v>
      </c>
      <c r="B15" s="3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>
      <c r="A16" s="115" t="s">
        <v>314</v>
      </c>
      <c r="B16" s="1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 outlineLevel="1">
      <c r="A17" s="40" t="s">
        <v>210</v>
      </c>
      <c r="B17" s="41"/>
      <c r="C17" s="24" t="str">
        <f t="shared" ref="C17:C18" si="0">IF(LEN(B17)=0,"Mandatory","OK")</f>
        <v>Mandatory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.25" customHeight="1" outlineLevel="1">
      <c r="A18" s="14" t="s">
        <v>362</v>
      </c>
      <c r="B18" s="41"/>
      <c r="C18" s="24" t="str">
        <f t="shared" si="0"/>
        <v>Mandatory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.25" customHeight="1" outlineLevel="1">
      <c r="A19" s="14" t="s">
        <v>380</v>
      </c>
      <c r="B19" s="4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customHeight="1" outlineLevel="1">
      <c r="A20" s="14" t="s">
        <v>392</v>
      </c>
      <c r="B20" s="4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customHeight="1" outlineLevel="1">
      <c r="A21" s="14" t="s">
        <v>406</v>
      </c>
      <c r="B21" s="4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outlineLevel="1">
      <c r="A22" s="14" t="s">
        <v>421</v>
      </c>
      <c r="B22" s="44"/>
      <c r="C22" s="24" t="str">
        <f t="shared" ref="C22:C23" si="1">IF(LEN(B22)=0,"Mandatory","OK")</f>
        <v>Mandatory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 outlineLevel="1">
      <c r="A23" s="14" t="s">
        <v>460</v>
      </c>
      <c r="B23" s="41"/>
      <c r="C23" s="24" t="str">
        <f t="shared" si="1"/>
        <v>Mandatory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25" customHeight="1" outlineLevel="1">
      <c r="A24" s="14" t="s">
        <v>472</v>
      </c>
      <c r="B24" s="41" t="s">
        <v>49</v>
      </c>
      <c r="C24" s="24" t="str">
        <f>IF(B24="Choose from dropdown","Mandatory","OK")</f>
        <v>Mandatory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customHeight="1" outlineLevel="1">
      <c r="A25" s="14" t="s">
        <v>486</v>
      </c>
      <c r="B25" s="41"/>
      <c r="C25" s="24" t="str">
        <f>IF(AND(OR(B24="AU",B24="BR",B24="CA",B24="US"),LEN(B25)=0),"Mandatory for this country",IF(AND(OR(B24="AU",B24="BR",B24="CA",B24="US"),ISERROR(VLOOKUP(CONCATENATE(B24,B25),Données!BN:BO,2,0))=TRUE),"Inconsistency country / region",IF(AND(OR(B24="AU",B24="BR",B24="CA",B24="US"),LEN(B25)&lt;&gt;0),"OK",IF(LEN(B25)&lt;&gt;0,"Empty the cell","OK"))))</f>
        <v>OK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.25" customHeight="1" outlineLevel="1">
      <c r="A26" s="14" t="s">
        <v>528</v>
      </c>
      <c r="B26" s="48"/>
      <c r="C26" s="24" t="str">
        <f t="shared" ref="C26:C28" si="2">IF(LEN(B26)&lt;&gt;0,IF(LEFT(B26,2)&lt;&gt;"00","Only in International Format","OK"),"")</f>
        <v/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customHeight="1" outlineLevel="1">
      <c r="A27" s="14" t="s">
        <v>565</v>
      </c>
      <c r="B27" s="48"/>
      <c r="C27" s="24" t="str">
        <f t="shared" si="2"/>
        <v/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25" customHeight="1" outlineLevel="1">
      <c r="A28" s="50" t="s">
        <v>580</v>
      </c>
      <c r="B28" s="48"/>
      <c r="C28" s="24" t="str">
        <f t="shared" si="2"/>
        <v/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25" customHeight="1" outlineLevel="1">
      <c r="A29" s="50" t="s">
        <v>607</v>
      </c>
      <c r="B29" s="5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25" customHeight="1" outlineLevel="1">
      <c r="A30" s="50" t="s">
        <v>622</v>
      </c>
      <c r="B30" s="41" t="s">
        <v>49</v>
      </c>
      <c r="C30" s="24" t="str">
        <f>IF(B30="Choose from dropdown","Mandatory","OK")</f>
        <v>Mandatory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customHeight="1">
      <c r="A31" s="113" t="s">
        <v>637</v>
      </c>
      <c r="B31" s="1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25" customHeight="1" outlineLevel="1">
      <c r="A32" s="40" t="s">
        <v>210</v>
      </c>
      <c r="B32" s="57" t="str">
        <f t="shared" ref="B32:B45" si="3">IF(B17&lt;&gt;"",B17,"")</f>
        <v/>
      </c>
      <c r="C32" s="24" t="str">
        <f t="shared" ref="C32:C33" si="4">IF(LEN(B32)=0,"Mandatory","OK")</f>
        <v>Mandatory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25" customHeight="1" outlineLevel="1">
      <c r="A33" s="14" t="s">
        <v>362</v>
      </c>
      <c r="B33" s="57" t="str">
        <f t="shared" si="3"/>
        <v/>
      </c>
      <c r="C33" s="24" t="str">
        <f t="shared" si="4"/>
        <v>Mandatory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25" customHeight="1" outlineLevel="1">
      <c r="A34" s="14" t="s">
        <v>380</v>
      </c>
      <c r="B34" s="57" t="str">
        <f t="shared" si="3"/>
        <v/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customHeight="1" outlineLevel="1">
      <c r="A35" s="14" t="s">
        <v>392</v>
      </c>
      <c r="B35" s="57" t="str">
        <f t="shared" si="3"/>
        <v/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outlineLevel="1">
      <c r="A36" s="14" t="s">
        <v>406</v>
      </c>
      <c r="B36" s="57" t="str">
        <f t="shared" si="3"/>
        <v/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25" customHeight="1" outlineLevel="1">
      <c r="A37" s="14" t="s">
        <v>421</v>
      </c>
      <c r="B37" s="57" t="str">
        <f t="shared" si="3"/>
        <v/>
      </c>
      <c r="C37" s="24" t="str">
        <f t="shared" ref="C37:C38" si="5">IF(LEN(B37)=0,"Mandatory","OK")</f>
        <v>Mandatory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25" customHeight="1" outlineLevel="1">
      <c r="A38" s="14" t="s">
        <v>460</v>
      </c>
      <c r="B38" s="57" t="str">
        <f t="shared" si="3"/>
        <v/>
      </c>
      <c r="C38" s="24" t="str">
        <f t="shared" si="5"/>
        <v>Mandatory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25" customHeight="1" outlineLevel="1">
      <c r="A39" s="14" t="s">
        <v>472</v>
      </c>
      <c r="B39" s="57" t="str">
        <f t="shared" si="3"/>
        <v>Choose from dropdown</v>
      </c>
      <c r="C39" s="24" t="str">
        <f>IF(B39="Choose from dropdown","Mandatory","OK")</f>
        <v>Mandatory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customHeight="1" outlineLevel="1">
      <c r="A40" s="14" t="s">
        <v>486</v>
      </c>
      <c r="B40" s="57" t="str">
        <f t="shared" si="3"/>
        <v/>
      </c>
      <c r="C40" s="24" t="str">
        <f>IF(AND(OR(B39="AU",B39="BR",B39="CA",B39="US"),LEN(B40)=0),"Mandatory for this country",IF(AND(OR(B39="AU",B39="BR",B39="CA",B39="US"),ISERROR(VLOOKUP(CONCATENATE(B39,B40),Données!BN:BO,2,0))=TRUE),"Inconsistency country / region",IF(AND(OR(B39="AU",B39="BR",B39="CA",B39="US"),LEN(B40)&lt;&gt;0),"OK",IF(LEN(B40)&lt;&gt;0,"Empty the cell","OK"))))</f>
        <v>OK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25" customHeight="1" outlineLevel="1">
      <c r="A41" s="14" t="s">
        <v>528</v>
      </c>
      <c r="B41" s="57" t="str">
        <f t="shared" si="3"/>
        <v/>
      </c>
      <c r="C41" s="24" t="str">
        <f t="shared" ref="C41:C43" si="6">IF(LEN(B41)&lt;&gt;0,IF(LEFT(B41,2)&lt;&gt;"00","Only in International Format","OK"),"")</f>
        <v/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25" customHeight="1" outlineLevel="1">
      <c r="A42" s="14" t="s">
        <v>565</v>
      </c>
      <c r="B42" s="57" t="str">
        <f t="shared" si="3"/>
        <v/>
      </c>
      <c r="C42" s="24" t="str">
        <f t="shared" si="6"/>
        <v/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25" customHeight="1" outlineLevel="1">
      <c r="A43" s="50" t="s">
        <v>580</v>
      </c>
      <c r="B43" s="57" t="str">
        <f t="shared" si="3"/>
        <v/>
      </c>
      <c r="C43" s="24" t="str">
        <f t="shared" si="6"/>
        <v/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25" customHeight="1" outlineLevel="1">
      <c r="A44" s="50" t="s">
        <v>607</v>
      </c>
      <c r="B44" s="57" t="str">
        <f t="shared" si="3"/>
        <v/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25" customHeight="1" outlineLevel="1">
      <c r="A45" s="50" t="s">
        <v>622</v>
      </c>
      <c r="B45" s="57" t="str">
        <f t="shared" si="3"/>
        <v>Choose from dropdown</v>
      </c>
      <c r="C45" s="24" t="str">
        <f>IF(B45="Choose from dropdown","Mandatory","OK")</f>
        <v>Mandatory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25" customHeight="1">
      <c r="A46" s="113" t="s">
        <v>839</v>
      </c>
      <c r="B46" s="1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customHeight="1" outlineLevel="1">
      <c r="A47" s="14" t="s">
        <v>847</v>
      </c>
      <c r="B47" s="6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25" customHeight="1" outlineLevel="1">
      <c r="A48" s="14" t="s">
        <v>871</v>
      </c>
      <c r="B48" s="6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25" customHeight="1" outlineLevel="1">
      <c r="A49" s="14" t="s">
        <v>879</v>
      </c>
      <c r="B49" s="65" t="s">
        <v>880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25" customHeight="1" outlineLevel="1">
      <c r="A50" s="14" t="s">
        <v>528</v>
      </c>
      <c r="B50" s="57"/>
      <c r="C50" s="24" t="str">
        <f t="shared" ref="C50:C52" si="7">IF(LEN(B50)&lt;&gt;0,IF(LEFT(B50,2)&lt;&gt;"00","Only in International Format","OK"),"")</f>
        <v/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25" customHeight="1" outlineLevel="1">
      <c r="A51" s="14" t="s">
        <v>565</v>
      </c>
      <c r="B51" s="57"/>
      <c r="C51" s="24" t="str">
        <f t="shared" si="7"/>
        <v/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25" customHeight="1" outlineLevel="1">
      <c r="A52" s="14" t="s">
        <v>580</v>
      </c>
      <c r="B52" s="57"/>
      <c r="C52" s="24" t="str">
        <f t="shared" si="7"/>
        <v/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outlineLevel="1">
      <c r="A53" s="14" t="s">
        <v>607</v>
      </c>
      <c r="B53" s="65"/>
      <c r="C53" s="24" t="str">
        <f>IF(LEN(B53)=0,"Mandatory","OK")</f>
        <v>Mandatory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13" t="s">
        <v>923</v>
      </c>
      <c r="B54" s="1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25" customHeight="1" outlineLevel="1">
      <c r="A55" s="14" t="s">
        <v>847</v>
      </c>
      <c r="B55" s="6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25" customHeight="1" outlineLevel="1">
      <c r="A56" s="14" t="s">
        <v>871</v>
      </c>
      <c r="B56" s="7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25" customHeight="1" outlineLevel="1">
      <c r="A57" s="14" t="s">
        <v>879</v>
      </c>
      <c r="B57" s="7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25" customHeight="1" outlineLevel="1">
      <c r="A58" s="14" t="s">
        <v>528</v>
      </c>
      <c r="B58" s="57"/>
      <c r="C58" s="24" t="str">
        <f t="shared" ref="C58:C60" si="8">IF(LEN(B58)&lt;&gt;0,IF(LEFT(B58,2)&lt;&gt;"00","Only in International Format","OK"),"")</f>
        <v/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25" customHeight="1" outlineLevel="1">
      <c r="A59" s="14" t="s">
        <v>565</v>
      </c>
      <c r="B59" s="57"/>
      <c r="C59" s="24" t="str">
        <f t="shared" si="8"/>
        <v/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25" customHeight="1" outlineLevel="1">
      <c r="A60" s="14" t="s">
        <v>580</v>
      </c>
      <c r="B60" s="57"/>
      <c r="C60" s="24" t="str">
        <f t="shared" si="8"/>
        <v/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25" customHeight="1" outlineLevel="1">
      <c r="A61" s="14" t="s">
        <v>607</v>
      </c>
      <c r="B61" s="7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25" customHeight="1">
      <c r="A63" s="3" t="s">
        <v>997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25" customHeight="1" collapsed="1">
      <c r="A65" s="115" t="s">
        <v>1016</v>
      </c>
      <c r="B65" s="1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7.25" hidden="1" customHeight="1" outlineLevel="1">
      <c r="A66" s="73" t="s">
        <v>4</v>
      </c>
      <c r="B66" s="74" t="s">
        <v>1041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25" hidden="1" customHeight="1" outlineLevel="1">
      <c r="A67" s="73" t="s">
        <v>9</v>
      </c>
      <c r="B67" s="74" t="s">
        <v>108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7.25" hidden="1" customHeight="1" outlineLevel="1">
      <c r="A68" s="73" t="s">
        <v>875</v>
      </c>
      <c r="B68" s="74" t="s">
        <v>111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7.25" hidden="1" customHeight="1" outlineLevel="1">
      <c r="A69" s="73" t="s">
        <v>11</v>
      </c>
      <c r="B69" s="74" t="s">
        <v>58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7.25" hidden="1" customHeight="1" outlineLevel="1">
      <c r="A70" s="73" t="s">
        <v>12</v>
      </c>
      <c r="B70" s="75" t="s">
        <v>170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25" hidden="1" customHeight="1" outlineLevel="1">
      <c r="A71" s="73" t="s">
        <v>878</v>
      </c>
      <c r="B71" s="77" t="s">
        <v>1107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hidden="1" customHeight="1" outlineLevel="1">
      <c r="A72" s="73" t="s">
        <v>18</v>
      </c>
      <c r="B72" s="74" t="s">
        <v>473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hidden="1" customHeight="1" outlineLevel="1">
      <c r="A73" s="73" t="s">
        <v>19</v>
      </c>
      <c r="B73" s="78" t="s">
        <v>1129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7.25" hidden="1" customHeight="1" outlineLevel="1">
      <c r="A74" s="73" t="s">
        <v>885</v>
      </c>
      <c r="B74" s="78" t="s">
        <v>72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7.25" hidden="1" customHeight="1" outlineLevel="1">
      <c r="A75" s="73" t="s">
        <v>888</v>
      </c>
      <c r="B75" s="78" t="s">
        <v>73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7.25" hidden="1" customHeight="1" outlineLevel="1">
      <c r="A76" s="73" t="s">
        <v>892</v>
      </c>
      <c r="B76" s="78" t="s">
        <v>82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7.25" hidden="1" customHeight="1" outlineLevel="1">
      <c r="A77" s="73" t="s">
        <v>897</v>
      </c>
      <c r="B77" s="79">
        <v>14000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7.25" hidden="1" customHeight="1" outlineLevel="1">
      <c r="A78" s="73" t="s">
        <v>901</v>
      </c>
      <c r="B78" s="78" t="s">
        <v>82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7.25" hidden="1" customHeight="1" outlineLevel="1">
      <c r="A79" s="73" t="s">
        <v>1173</v>
      </c>
      <c r="B79" s="78" t="s">
        <v>143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7.25" hidden="1" customHeight="1" outlineLevel="1">
      <c r="A80" s="73" t="s">
        <v>1185</v>
      </c>
      <c r="B80" s="78" t="s">
        <v>87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7.25" hidden="1" customHeight="1" outlineLevel="1">
      <c r="A81" s="80" t="s">
        <v>7</v>
      </c>
      <c r="B81" s="81" t="s">
        <v>781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7.25" hidden="1" customHeight="1" outlineLevel="1">
      <c r="A82" s="80" t="s">
        <v>1021</v>
      </c>
      <c r="B82" s="81" t="s">
        <v>782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7.25" hidden="1" customHeight="1" outlineLevel="1">
      <c r="A83" s="80" t="s">
        <v>1023</v>
      </c>
      <c r="B83" s="8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7.25" hidden="1" customHeight="1" outlineLevel="1">
      <c r="A84" s="80" t="s">
        <v>1024</v>
      </c>
      <c r="B84" s="8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7.25" hidden="1" customHeight="1" outlineLevel="1">
      <c r="A85" s="80" t="s">
        <v>1026</v>
      </c>
      <c r="B85" s="8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7.25" hidden="1" customHeight="1" outlineLevel="1">
      <c r="A86" s="80" t="s">
        <v>35</v>
      </c>
      <c r="B86" s="83" t="s">
        <v>145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7.25" hidden="1" customHeight="1" outlineLevel="1">
      <c r="A87" s="84" t="s">
        <v>1029</v>
      </c>
      <c r="B87" s="85">
        <v>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7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7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7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7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7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7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7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7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7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7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7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7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7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7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7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7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7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7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7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7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7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7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7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7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7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7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7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7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7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7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7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7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7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7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7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7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7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7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7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7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7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7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7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7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7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7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7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7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7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7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7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7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7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7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7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7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7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7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7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7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7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7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7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7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7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7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7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7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7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7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7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7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7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7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7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7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7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7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7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7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7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7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7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7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7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7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7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7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7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7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7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7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7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7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7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7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7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7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7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7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7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7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7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7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7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7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7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7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7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7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7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7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7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7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7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7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7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7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7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7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7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7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7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7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7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7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7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7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7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7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7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7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7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7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7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7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7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7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7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7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7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7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7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7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7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7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7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7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7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7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7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7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7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7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7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7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7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7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7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7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7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7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7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7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7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7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7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7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7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7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7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7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7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7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7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7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7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7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7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7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7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7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7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7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7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7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7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7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7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7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7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7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7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7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7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7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7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7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7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7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7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7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7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7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7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7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7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7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7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7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7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7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7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7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7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7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7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7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7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7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7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7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7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7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7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7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7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7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7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7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7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7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7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7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7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7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7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7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7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7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7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7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7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7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7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7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7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7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7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7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7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7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7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7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7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7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7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7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7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7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7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7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7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7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7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7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7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7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7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7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7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7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7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7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7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7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7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7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7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7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7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7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7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7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7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7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7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7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7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7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7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7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7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7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7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7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7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7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7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7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7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7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7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7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7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7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7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7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7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7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7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7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7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7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7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7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7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7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7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7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7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7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7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7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7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7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7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7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7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7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7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7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7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7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7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7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7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7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7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7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7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7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7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7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7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7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7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7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7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7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7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7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7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7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7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7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7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7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7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7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7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7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7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7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7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7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7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7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7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7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7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7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7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7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7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7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7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7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7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7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7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7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7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7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7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7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7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7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7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7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7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7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7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7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7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7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7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7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7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7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7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7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7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7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7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7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7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7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7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7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7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7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7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7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7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7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7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7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7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7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7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7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7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7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7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7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7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7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7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7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7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7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7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7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7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7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7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7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7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7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7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7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7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7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7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7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7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7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7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7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7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7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7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7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7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7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7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7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7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7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7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7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7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7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7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7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7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7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7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7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7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7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7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7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7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7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7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7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7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7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7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7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7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7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7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7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7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7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7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7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7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7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7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7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7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7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7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7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7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7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7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7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7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7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7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7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7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7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7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7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7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7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7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7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7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7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7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7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7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7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7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7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7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7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7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7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7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7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7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7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7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7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7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7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7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7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7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7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7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7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7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7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7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7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7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7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7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7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7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7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7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7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7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7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7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7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7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7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7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7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7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7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7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7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7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7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7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7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7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7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7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7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7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7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7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7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7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7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7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7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7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7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7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7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7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7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7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7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7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7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7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7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7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7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7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7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7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7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7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7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7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7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7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7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7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7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7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7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7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7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7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7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7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7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7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7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7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7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7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7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7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7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7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7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7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7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7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7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7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7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7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7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7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7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7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7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7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7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7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7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7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7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7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7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7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7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7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7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7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7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7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7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7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7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7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7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7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7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7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7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7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7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7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7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7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7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7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7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7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7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7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7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7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7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7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7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7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7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7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7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7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7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7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7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7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7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7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7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7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7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7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7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7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7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7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7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7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7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7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7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7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7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7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7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7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7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7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7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7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7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7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7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7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7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7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7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7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7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7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7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7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7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7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7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7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7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7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7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7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7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7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7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7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7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7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7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7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7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7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7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7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7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7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7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7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7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7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7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7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7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7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7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7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7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7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7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7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7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7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7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7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7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7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7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7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7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7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7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7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7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7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7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7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7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7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7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7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7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7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7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7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7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7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7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7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7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7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7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7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7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7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7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7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7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7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7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7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7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7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7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7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7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7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7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7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7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7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7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7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7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7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7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7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7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7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7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7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7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7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7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7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7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7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7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7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7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7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7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7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7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7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7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7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7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7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7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7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7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7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7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7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7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7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7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7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7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7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7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7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7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7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7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7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7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7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7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7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7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7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7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7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7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7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7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7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7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7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7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7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7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7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7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7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7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7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7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7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7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7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7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7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7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7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7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7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7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7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7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7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7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7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7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7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7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7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7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7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7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7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7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7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7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7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7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7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7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7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7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7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7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7.2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8">
    <mergeCell ref="A46:B46"/>
    <mergeCell ref="A54:B54"/>
    <mergeCell ref="A65:B65"/>
    <mergeCell ref="B1:C5"/>
    <mergeCell ref="A7:B7"/>
    <mergeCell ref="A8:B8"/>
    <mergeCell ref="A16:B16"/>
    <mergeCell ref="A31:B31"/>
  </mergeCells>
  <conditionalFormatting sqref="C24">
    <cfRule type="expression" dxfId="56" priority="1">
      <formula>IF(C24&lt;&gt;"OK",TRUE,FALSE)</formula>
    </cfRule>
  </conditionalFormatting>
  <conditionalFormatting sqref="C24">
    <cfRule type="expression" dxfId="55" priority="2">
      <formula>IF(C24="OK",TRUE,FALSE)</formula>
    </cfRule>
  </conditionalFormatting>
  <conditionalFormatting sqref="C14 C24 C30 C39 C45">
    <cfRule type="expression" dxfId="54" priority="3">
      <formula>IF(C14&lt;&gt;"OK",TRUE,FALSE)</formula>
    </cfRule>
  </conditionalFormatting>
  <conditionalFormatting sqref="C14 C24 C30 C39 C45">
    <cfRule type="expression" dxfId="53" priority="4">
      <formula>IF(C14="OK",TRUE,FALSE)</formula>
    </cfRule>
  </conditionalFormatting>
  <conditionalFormatting sqref="C12">
    <cfRule type="expression" dxfId="52" priority="5">
      <formula>IF(C12&lt;&gt;"OK",TRUE,FALSE)</formula>
    </cfRule>
  </conditionalFormatting>
  <conditionalFormatting sqref="C12">
    <cfRule type="expression" dxfId="51" priority="6">
      <formula>IF(C12="OK",TRUE,FALSE)</formula>
    </cfRule>
  </conditionalFormatting>
  <conditionalFormatting sqref="C9">
    <cfRule type="expression" dxfId="50" priority="7">
      <formula>IF(C9&lt;&gt;"OK",TRUE,FALSE)</formula>
    </cfRule>
  </conditionalFormatting>
  <conditionalFormatting sqref="C9">
    <cfRule type="expression" dxfId="49" priority="8">
      <formula>IF(C9="OK",TRUE,FALSE)</formula>
    </cfRule>
  </conditionalFormatting>
  <conditionalFormatting sqref="C18">
    <cfRule type="expression" dxfId="48" priority="9">
      <formula>IF(C18&lt;&gt;"OK",TRUE,FALSE)</formula>
    </cfRule>
  </conditionalFormatting>
  <conditionalFormatting sqref="C18">
    <cfRule type="expression" dxfId="47" priority="10">
      <formula>IF(C18="OK",TRUE,FALSE)</formula>
    </cfRule>
  </conditionalFormatting>
  <conditionalFormatting sqref="C17">
    <cfRule type="expression" dxfId="46" priority="11">
      <formula>IF(C17&lt;&gt;"OK",TRUE,FALSE)</formula>
    </cfRule>
  </conditionalFormatting>
  <conditionalFormatting sqref="C17">
    <cfRule type="expression" dxfId="45" priority="12">
      <formula>IF(C17="OK",TRUE,FALSE)</formula>
    </cfRule>
  </conditionalFormatting>
  <conditionalFormatting sqref="C22:C23 C38">
    <cfRule type="expression" dxfId="44" priority="13">
      <formula>IF(C22&lt;&gt;"OK",TRUE,FALSE)</formula>
    </cfRule>
  </conditionalFormatting>
  <conditionalFormatting sqref="C22:C23 C38">
    <cfRule type="expression" dxfId="43" priority="14">
      <formula>IF(C22="OK",TRUE,FALSE)</formula>
    </cfRule>
  </conditionalFormatting>
  <conditionalFormatting sqref="C26">
    <cfRule type="expression" dxfId="42" priority="15">
      <formula>IF(C26="",TRUE,FALSE)</formula>
    </cfRule>
  </conditionalFormatting>
  <conditionalFormatting sqref="C26">
    <cfRule type="expression" dxfId="41" priority="16">
      <formula>IF(C26="Only in International Format",TRUE,FALSE)</formula>
    </cfRule>
  </conditionalFormatting>
  <conditionalFormatting sqref="C26">
    <cfRule type="expression" dxfId="40" priority="17">
      <formula>IF(C26="OK",TRUE,FALSE)</formula>
    </cfRule>
  </conditionalFormatting>
  <conditionalFormatting sqref="C25">
    <cfRule type="expression" dxfId="39" priority="18">
      <formula>IF(C25&lt;&gt;"OK",TRUE,FALSE)</formula>
    </cfRule>
  </conditionalFormatting>
  <conditionalFormatting sqref="C25">
    <cfRule type="expression" dxfId="38" priority="19">
      <formula>IF(C25="OK",TRUE,FALSE)</formula>
    </cfRule>
  </conditionalFormatting>
  <conditionalFormatting sqref="C27">
    <cfRule type="expression" dxfId="37" priority="20">
      <formula>IF(C27="",TRUE,FALSE)</formula>
    </cfRule>
  </conditionalFormatting>
  <conditionalFormatting sqref="C27">
    <cfRule type="expression" dxfId="36" priority="21">
      <formula>IF(C27="Only in International Format",TRUE,FALSE)</formula>
    </cfRule>
  </conditionalFormatting>
  <conditionalFormatting sqref="C27">
    <cfRule type="expression" dxfId="35" priority="22">
      <formula>IF(C27="OK",TRUE,FALSE)</formula>
    </cfRule>
  </conditionalFormatting>
  <conditionalFormatting sqref="C28">
    <cfRule type="expression" dxfId="34" priority="23">
      <formula>IF(C28="",TRUE,FALSE)</formula>
    </cfRule>
  </conditionalFormatting>
  <conditionalFormatting sqref="C28">
    <cfRule type="expression" dxfId="33" priority="24">
      <formula>IF(C28="Only in International Format",TRUE,FALSE)</formula>
    </cfRule>
  </conditionalFormatting>
  <conditionalFormatting sqref="C28">
    <cfRule type="expression" dxfId="32" priority="25">
      <formula>IF(C28="OK",TRUE,FALSE)</formula>
    </cfRule>
  </conditionalFormatting>
  <conditionalFormatting sqref="C30">
    <cfRule type="expression" dxfId="31" priority="26">
      <formula>IF(C30&lt;&gt;"OK",TRUE,FALSE)</formula>
    </cfRule>
  </conditionalFormatting>
  <conditionalFormatting sqref="C30">
    <cfRule type="expression" dxfId="30" priority="27">
      <formula>IF(C30="OK",TRUE,FALSE)</formula>
    </cfRule>
  </conditionalFormatting>
  <conditionalFormatting sqref="C39 C45">
    <cfRule type="expression" dxfId="29" priority="28">
      <formula>IF(C39&lt;&gt;"OK",TRUE,FALSE)</formula>
    </cfRule>
  </conditionalFormatting>
  <conditionalFormatting sqref="C39 C45">
    <cfRule type="expression" dxfId="28" priority="29">
      <formula>IF(C39="OK",TRUE,FALSE)</formula>
    </cfRule>
  </conditionalFormatting>
  <conditionalFormatting sqref="C33">
    <cfRule type="expression" dxfId="27" priority="30">
      <formula>IF(C33&lt;&gt;"OK",TRUE,FALSE)</formula>
    </cfRule>
  </conditionalFormatting>
  <conditionalFormatting sqref="C33">
    <cfRule type="expression" dxfId="26" priority="31">
      <formula>IF(C33="OK",TRUE,FALSE)</formula>
    </cfRule>
  </conditionalFormatting>
  <conditionalFormatting sqref="C32">
    <cfRule type="expression" dxfId="25" priority="32">
      <formula>IF(C32&lt;&gt;"OK",TRUE,FALSE)</formula>
    </cfRule>
  </conditionalFormatting>
  <conditionalFormatting sqref="C32">
    <cfRule type="expression" dxfId="24" priority="33">
      <formula>IF(C32="OK",TRUE,FALSE)</formula>
    </cfRule>
  </conditionalFormatting>
  <conditionalFormatting sqref="C37 C53">
    <cfRule type="expression" dxfId="23" priority="34">
      <formula>IF(C37&lt;&gt;"OK",TRUE,FALSE)</formula>
    </cfRule>
  </conditionalFormatting>
  <conditionalFormatting sqref="C37 C53">
    <cfRule type="expression" dxfId="22" priority="35">
      <formula>IF(C37="OK",TRUE,FALSE)</formula>
    </cfRule>
  </conditionalFormatting>
  <conditionalFormatting sqref="C41">
    <cfRule type="expression" dxfId="21" priority="36">
      <formula>IF(C41="",TRUE,FALSE)</formula>
    </cfRule>
  </conditionalFormatting>
  <conditionalFormatting sqref="C41">
    <cfRule type="expression" dxfId="20" priority="37">
      <formula>IF(C41="Only in International Format",TRUE,FALSE)</formula>
    </cfRule>
  </conditionalFormatting>
  <conditionalFormatting sqref="C41">
    <cfRule type="expression" dxfId="19" priority="38">
      <formula>IF(C41="OK",TRUE,FALSE)</formula>
    </cfRule>
  </conditionalFormatting>
  <conditionalFormatting sqref="C40">
    <cfRule type="expression" dxfId="18" priority="39">
      <formula>IF(C40&lt;&gt;"OK",TRUE,FALSE)</formula>
    </cfRule>
  </conditionalFormatting>
  <conditionalFormatting sqref="C40">
    <cfRule type="expression" dxfId="17" priority="40">
      <formula>IF(C40="OK",TRUE,FALSE)</formula>
    </cfRule>
  </conditionalFormatting>
  <conditionalFormatting sqref="C42">
    <cfRule type="expression" dxfId="16" priority="41">
      <formula>IF(C42="",TRUE,FALSE)</formula>
    </cfRule>
  </conditionalFormatting>
  <conditionalFormatting sqref="C42">
    <cfRule type="expression" dxfId="15" priority="42">
      <formula>IF(C42="Only in International Format",TRUE,FALSE)</formula>
    </cfRule>
  </conditionalFormatting>
  <conditionalFormatting sqref="C42">
    <cfRule type="expression" dxfId="14" priority="43">
      <formula>IF(C42="OK",TRUE,FALSE)</formula>
    </cfRule>
  </conditionalFormatting>
  <conditionalFormatting sqref="C43">
    <cfRule type="expression" dxfId="13" priority="44">
      <formula>IF(C43="",TRUE,FALSE)</formula>
    </cfRule>
  </conditionalFormatting>
  <conditionalFormatting sqref="C43">
    <cfRule type="expression" dxfId="12" priority="45">
      <formula>IF(C43="Only in International Format",TRUE,FALSE)</formula>
    </cfRule>
  </conditionalFormatting>
  <conditionalFormatting sqref="C43">
    <cfRule type="expression" dxfId="11" priority="46">
      <formula>IF(C43="OK",TRUE,FALSE)</formula>
    </cfRule>
  </conditionalFormatting>
  <conditionalFormatting sqref="C45">
    <cfRule type="expression" dxfId="10" priority="47">
      <formula>IF(C45&lt;&gt;"OK",TRUE,FALSE)</formula>
    </cfRule>
  </conditionalFormatting>
  <conditionalFormatting sqref="C45">
    <cfRule type="expression" dxfId="9" priority="48">
      <formula>IF(C45="OK",TRUE,FALSE)</formula>
    </cfRule>
  </conditionalFormatting>
  <conditionalFormatting sqref="C50:C52">
    <cfRule type="expression" dxfId="8" priority="49">
      <formula>IF(C50="",TRUE,FALSE)</formula>
    </cfRule>
  </conditionalFormatting>
  <conditionalFormatting sqref="C50:C52">
    <cfRule type="expression" dxfId="7" priority="50">
      <formula>IF(C50="Only in International Format",TRUE,FALSE)</formula>
    </cfRule>
  </conditionalFormatting>
  <conditionalFormatting sqref="C50:C52">
    <cfRule type="expression" dxfId="6" priority="51">
      <formula>IF(C50="OK",TRUE,FALSE)</formula>
    </cfRule>
  </conditionalFormatting>
  <conditionalFormatting sqref="C58:C60">
    <cfRule type="expression" dxfId="5" priority="52">
      <formula>IF(C58="",TRUE,FALSE)</formula>
    </cfRule>
  </conditionalFormatting>
  <conditionalFormatting sqref="C58:C60">
    <cfRule type="expression" dxfId="4" priority="53">
      <formula>IF(C58="Only in International Format",TRUE,FALSE)</formula>
    </cfRule>
  </conditionalFormatting>
  <conditionalFormatting sqref="C58:C60">
    <cfRule type="expression" dxfId="3" priority="54">
      <formula>IF(C58="OK",TRUE,FALSE)</formula>
    </cfRule>
  </conditionalFormatting>
  <dataValidations count="19">
    <dataValidation type="list" allowBlank="1" showErrorMessage="1" sqref="B68" xr:uid="{00000000-0002-0000-0000-000000000000}">
      <formula1>PlanningFacture</formula1>
    </dataValidation>
    <dataValidation type="list" allowBlank="1" showErrorMessage="1" sqref="B70" xr:uid="{00000000-0002-0000-0000-000001000000}">
      <formula1>LivraisonVia</formula1>
    </dataValidation>
    <dataValidation type="list" allowBlank="1" showErrorMessage="1" sqref="B82" xr:uid="{00000000-0002-0000-0000-000002000000}">
      <formula1>EnseigneCommercialeSav</formula1>
    </dataValidation>
    <dataValidation type="list" allowBlank="1" showErrorMessage="1" sqref="B86" xr:uid="{00000000-0002-0000-0000-000003000000}">
      <formula1>Prestation</formula1>
    </dataValidation>
    <dataValidation type="list" allowBlank="1" showErrorMessage="1" sqref="B47 B55" xr:uid="{00000000-0002-0000-0000-000004000000}">
      <formula1>Civilité</formula1>
    </dataValidation>
    <dataValidation type="list" allowBlank="1" showErrorMessage="1" sqref="B81" xr:uid="{00000000-0002-0000-0000-000005000000}">
      <formula1>FamilleSav</formula1>
    </dataValidation>
    <dataValidation type="list" allowBlank="1" showErrorMessage="1" sqref="B67" xr:uid="{00000000-0002-0000-0000-000006000000}">
      <formula1>TypeFacture</formula1>
    </dataValidation>
    <dataValidation type="list" allowBlank="1" showErrorMessage="1" sqref="B87" xr:uid="{00000000-0002-0000-0000-000007000000}">
      <formula1>TypeDevis</formula1>
    </dataValidation>
    <dataValidation type="list" allowBlank="1" showErrorMessage="1" sqref="B66" xr:uid="{00000000-0002-0000-0000-000009000000}">
      <formula1>GroupeTiersClient</formula1>
    </dataValidation>
    <dataValidation type="list" allowBlank="1" showErrorMessage="1" sqref="B76 B78" xr:uid="{00000000-0002-0000-0000-00000A000000}">
      <formula1>YESNO</formula1>
    </dataValidation>
    <dataValidation type="list" allowBlank="1" showErrorMessage="1" sqref="B71" xr:uid="{00000000-0002-0000-0000-00000C000000}">
      <formula1>ListePrixVente</formula1>
    </dataValidation>
    <dataValidation type="list" allowBlank="1" showErrorMessage="1" sqref="B73" xr:uid="{00000000-0002-0000-0000-00000D000000}">
      <formula1>SousMethodePaiement</formula1>
    </dataValidation>
    <dataValidation type="list" allowBlank="1" showErrorMessage="1" sqref="B72" xr:uid="{00000000-0002-0000-0000-00000E000000}">
      <formula1>ModePaiementClient</formula1>
    </dataValidation>
    <dataValidation type="list" allowBlank="1" showErrorMessage="1" sqref="B79" xr:uid="{00000000-0002-0000-0000-00000F000000}">
      <formula1>SOCreditStatus</formula1>
    </dataValidation>
    <dataValidation type="list" allowBlank="1" showErrorMessage="1" sqref="B74" xr:uid="{00000000-0002-0000-0000-000010000000}">
      <formula1>DélaiPaiement</formula1>
    </dataValidation>
    <dataValidation type="list" allowBlank="1" showErrorMessage="1" sqref="B75" xr:uid="{00000000-0002-0000-0000-000011000000}">
      <formula1>Rappel</formula1>
    </dataValidation>
    <dataValidation type="list" allowBlank="1" showErrorMessage="1" sqref="B80" xr:uid="{00000000-0002-0000-0000-000012000000}">
      <formula1>GroupeClient</formula1>
    </dataValidation>
    <dataValidation type="list" allowBlank="1" showErrorMessage="1" sqref="B25" xr:uid="{00000000-0002-0000-0000-000013000000}">
      <formula1>OFFSET(Region,MATCH(B24,d_pays,0)-1,,COUNTIF(d_pays,B24))</formula1>
    </dataValidation>
    <dataValidation type="list" allowBlank="1" showErrorMessage="1" sqref="B69" xr:uid="{00000000-0002-0000-0000-000015000000}">
      <formula1>RegleLivraison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8000000}">
          <x14:formula1>
            <xm:f>Données!$J$2:$J$25</xm:f>
          </x14:formula1>
          <xm:sqref>B30</xm:sqref>
        </x14:dataValidation>
        <x14:dataValidation type="list" allowBlank="1" showErrorMessage="1" xr:uid="{00000000-0002-0000-0000-00000B000000}">
          <x14:formula1>
            <xm:f>Données!$G$2:$G$9</xm:f>
          </x14:formula1>
          <xm:sqref>B14</xm:sqref>
        </x14:dataValidation>
        <x14:dataValidation type="list" allowBlank="1" showErrorMessage="1" xr:uid="{00000000-0002-0000-0000-000014000000}">
          <x14:formula1>
            <xm:f>Données!$BJ$2:$BJ$251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W225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G11" sqref="G11"/>
    </sheetView>
  </sheetViews>
  <sheetFormatPr defaultColWidth="14.42578125" defaultRowHeight="15" customHeight="1"/>
  <cols>
    <col min="1" max="1" width="20" customWidth="1"/>
    <col min="2" max="2" width="18.7109375" customWidth="1"/>
    <col min="3" max="3" width="8.140625" customWidth="1"/>
    <col min="4" max="4" width="4.42578125" customWidth="1"/>
    <col min="5" max="5" width="3.85546875" customWidth="1"/>
    <col min="6" max="6" width="14.28515625" customWidth="1"/>
    <col min="7" max="7" width="4.7109375" customWidth="1"/>
    <col min="8" max="8" width="7.42578125" customWidth="1"/>
    <col min="9" max="10" width="4.42578125" customWidth="1"/>
    <col min="12" max="12" width="3.28515625" customWidth="1"/>
    <col min="13" max="13" width="6.140625" customWidth="1"/>
    <col min="14" max="14" width="2.28515625" customWidth="1"/>
    <col min="15" max="15" width="15.42578125" customWidth="1"/>
    <col min="16" max="16" width="2.7109375" customWidth="1"/>
    <col min="17" max="17" width="18" customWidth="1"/>
    <col min="18" max="18" width="5.42578125" customWidth="1"/>
    <col min="19" max="19" width="5.28515625" customWidth="1"/>
    <col min="20" max="21" width="3" customWidth="1"/>
    <col min="22" max="22" width="7.42578125" customWidth="1"/>
    <col min="23" max="23" width="7.28515625" customWidth="1"/>
    <col min="24" max="24" width="10.42578125" customWidth="1"/>
    <col min="25" max="25" width="6.85546875" customWidth="1"/>
    <col min="26" max="26" width="8.28515625" customWidth="1"/>
    <col min="27" max="28" width="6.28515625" customWidth="1"/>
    <col min="29" max="29" width="5.28515625" customWidth="1"/>
    <col min="30" max="30" width="13.42578125" customWidth="1"/>
    <col min="31" max="32" width="6.140625" customWidth="1"/>
    <col min="33" max="33" width="4" customWidth="1"/>
    <col min="34" max="34" width="4.42578125" customWidth="1"/>
    <col min="35" max="35" width="11.7109375" customWidth="1"/>
    <col min="36" max="36" width="14.140625" customWidth="1"/>
    <col min="37" max="37" width="6.28515625" customWidth="1"/>
    <col min="38" max="38" width="6.42578125" customWidth="1"/>
    <col min="39" max="39" width="19.42578125" customWidth="1"/>
    <col min="40" max="40" width="11.140625" customWidth="1"/>
    <col min="41" max="41" width="14.85546875" customWidth="1"/>
    <col min="42" max="42" width="15.42578125" customWidth="1"/>
    <col min="43" max="43" width="20.140625" customWidth="1"/>
    <col min="44" max="44" width="20" customWidth="1"/>
    <col min="45" max="45" width="8.140625" customWidth="1"/>
    <col min="46" max="46" width="14.7109375" customWidth="1"/>
    <col min="47" max="47" width="7" customWidth="1"/>
    <col min="48" max="48" width="4.140625" customWidth="1"/>
    <col min="49" max="49" width="4.7109375" customWidth="1"/>
    <col min="50" max="50" width="5" customWidth="1"/>
    <col min="51" max="51" width="4.7109375" customWidth="1"/>
    <col min="52" max="52" width="6.7109375" customWidth="1"/>
    <col min="53" max="53" width="4.28515625" customWidth="1"/>
    <col min="54" max="54" width="3.85546875" customWidth="1"/>
    <col min="55" max="57" width="4.42578125" customWidth="1"/>
    <col min="58" max="58" width="5.28515625" customWidth="1"/>
    <col min="59" max="59" width="19.85546875" customWidth="1"/>
    <col min="60" max="60" width="5.7109375" customWidth="1"/>
    <col min="61" max="61" width="6" customWidth="1"/>
    <col min="62" max="62" width="6.42578125" customWidth="1"/>
    <col min="63" max="63" width="20.7109375" customWidth="1"/>
    <col min="64" max="64" width="11.42578125" customWidth="1"/>
    <col min="65" max="65" width="3.7109375" customWidth="1"/>
    <col min="66" max="66" width="5.42578125" customWidth="1"/>
    <col min="67" max="67" width="21.42578125" customWidth="1"/>
    <col min="68" max="68" width="20.85546875" customWidth="1"/>
    <col min="69" max="69" width="14.85546875" customWidth="1"/>
    <col min="70" max="70" width="3.7109375" customWidth="1"/>
    <col min="71" max="71" width="4.140625" customWidth="1"/>
    <col min="72" max="72" width="4.7109375" customWidth="1"/>
    <col min="73" max="73" width="11.140625" customWidth="1"/>
    <col min="74" max="74" width="8" customWidth="1"/>
    <col min="75" max="75" width="7.42578125" customWidth="1"/>
    <col min="76" max="76" width="32.7109375" customWidth="1"/>
    <col min="77" max="77" width="17.42578125" customWidth="1"/>
    <col min="78" max="78" width="13.140625" customWidth="1"/>
    <col min="79" max="79" width="6.7109375" customWidth="1"/>
    <col min="80" max="80" width="6.85546875" customWidth="1"/>
    <col min="81" max="81" width="7.85546875" customWidth="1"/>
    <col min="82" max="82" width="5.42578125" customWidth="1"/>
    <col min="83" max="83" width="7.42578125" customWidth="1"/>
    <col min="84" max="84" width="21.42578125" customWidth="1"/>
    <col min="85" max="85" width="7.28515625" customWidth="1"/>
    <col min="86" max="86" width="6.42578125" customWidth="1"/>
    <col min="87" max="87" width="6.85546875" customWidth="1"/>
    <col min="88" max="88" width="4.42578125" customWidth="1"/>
    <col min="89" max="89" width="7.140625" customWidth="1"/>
    <col min="90" max="90" width="8.42578125" customWidth="1"/>
    <col min="91" max="91" width="5.42578125" customWidth="1"/>
    <col min="92" max="92" width="5" customWidth="1"/>
    <col min="93" max="93" width="4.42578125" customWidth="1"/>
    <col min="94" max="94" width="4" customWidth="1"/>
    <col min="95" max="95" width="4.140625" customWidth="1"/>
    <col min="96" max="97" width="18.7109375" customWidth="1"/>
    <col min="98" max="98" width="5.42578125" customWidth="1"/>
    <col min="99" max="102" width="10.7109375" customWidth="1"/>
    <col min="103" max="103" width="13.7109375" customWidth="1"/>
    <col min="104" max="105" width="10.28515625" customWidth="1"/>
    <col min="106" max="106" width="11.140625" customWidth="1"/>
    <col min="107" max="107" width="13.42578125" customWidth="1"/>
    <col min="108" max="108" width="11.28515625" customWidth="1"/>
    <col min="109" max="109" width="13.7109375" customWidth="1"/>
    <col min="110" max="110" width="5.28515625" customWidth="1"/>
    <col min="111" max="111" width="7" customWidth="1"/>
    <col min="112" max="112" width="6.85546875" customWidth="1"/>
    <col min="113" max="113" width="6.140625" customWidth="1"/>
    <col min="114" max="114" width="7" customWidth="1"/>
    <col min="115" max="115" width="13.85546875" customWidth="1"/>
    <col min="116" max="116" width="6.28515625" customWidth="1"/>
    <col min="117" max="117" width="7.42578125" customWidth="1"/>
    <col min="118" max="118" width="8.42578125" customWidth="1"/>
    <col min="119" max="119" width="8.7109375" customWidth="1"/>
    <col min="120" max="120" width="8.28515625" customWidth="1"/>
    <col min="121" max="121" width="9.85546875" customWidth="1"/>
    <col min="122" max="123" width="11.42578125" customWidth="1"/>
    <col min="124" max="124" width="7.28515625" customWidth="1"/>
    <col min="125" max="125" width="16.42578125" customWidth="1"/>
    <col min="126" max="126" width="14.140625" customWidth="1"/>
    <col min="127" max="127" width="10.42578125" customWidth="1"/>
    <col min="128" max="128" width="10.85546875" customWidth="1"/>
    <col min="129" max="129" width="5.7109375" customWidth="1"/>
    <col min="130" max="130" width="10.42578125" customWidth="1"/>
    <col min="131" max="131" width="15.85546875" customWidth="1"/>
    <col min="132" max="132" width="6.42578125" customWidth="1"/>
    <col min="133" max="133" width="9.28515625" customWidth="1"/>
    <col min="134" max="134" width="10.7109375" customWidth="1"/>
    <col min="135" max="135" width="17.28515625" customWidth="1"/>
    <col min="136" max="136" width="13.7109375" customWidth="1"/>
    <col min="137" max="137" width="16.7109375" customWidth="1"/>
    <col min="138" max="138" width="8.42578125" customWidth="1"/>
    <col min="139" max="139" width="7.7109375" customWidth="1"/>
    <col min="140" max="140" width="5.7109375" customWidth="1"/>
    <col min="141" max="141" width="6.42578125" customWidth="1"/>
    <col min="142" max="147" width="5.28515625" customWidth="1"/>
    <col min="148" max="148" width="13.7109375" customWidth="1"/>
    <col min="149" max="149" width="5" customWidth="1"/>
    <col min="150" max="150" width="12" customWidth="1"/>
    <col min="151" max="151" width="10" customWidth="1"/>
    <col min="152" max="152" width="13.7109375" customWidth="1"/>
    <col min="153" max="153" width="2.42578125" customWidth="1"/>
    <col min="154" max="154" width="7.85546875" customWidth="1"/>
    <col min="155" max="155" width="8" customWidth="1"/>
    <col min="156" max="156" width="18.85546875" customWidth="1"/>
    <col min="157" max="157" width="23" customWidth="1"/>
    <col min="158" max="158" width="10.28515625" customWidth="1"/>
    <col min="159" max="159" width="3.85546875" customWidth="1"/>
    <col min="160" max="160" width="1.42578125" customWidth="1"/>
    <col min="161" max="161" width="6.28515625" customWidth="1"/>
    <col min="162" max="163" width="5.7109375" customWidth="1"/>
    <col min="164" max="164" width="7.28515625" customWidth="1"/>
    <col min="165" max="165" width="5.42578125" customWidth="1"/>
    <col min="166" max="166" width="9.42578125" customWidth="1"/>
    <col min="167" max="167" width="9" customWidth="1"/>
    <col min="168" max="168" width="4.85546875" customWidth="1"/>
    <col min="169" max="169" width="12.7109375" customWidth="1"/>
    <col min="170" max="170" width="16.7109375" customWidth="1"/>
    <col min="171" max="171" width="14.28515625" customWidth="1"/>
    <col min="172" max="172" width="17.28515625" customWidth="1"/>
    <col min="173" max="179" width="10.7109375" customWidth="1"/>
  </cols>
  <sheetData>
    <row r="1" spans="1:179" ht="12.75" customHeight="1">
      <c r="A1" s="1" t="s">
        <v>0</v>
      </c>
    </row>
    <row r="2" spans="1:179" ht="12.75" customHeight="1">
      <c r="A2" s="17" t="s">
        <v>2</v>
      </c>
      <c r="B2" s="12" t="s">
        <v>38</v>
      </c>
      <c r="C2" s="12"/>
      <c r="D2" s="12" t="s">
        <v>38</v>
      </c>
      <c r="E2" s="12" t="s">
        <v>38</v>
      </c>
      <c r="F2" s="12" t="s">
        <v>38</v>
      </c>
      <c r="G2" s="12" t="s">
        <v>38</v>
      </c>
      <c r="H2" s="12" t="s">
        <v>38</v>
      </c>
      <c r="I2" s="12" t="s">
        <v>38</v>
      </c>
      <c r="J2" s="12" t="s">
        <v>38</v>
      </c>
      <c r="K2" s="12" t="s">
        <v>38</v>
      </c>
      <c r="L2" s="12" t="s">
        <v>38</v>
      </c>
      <c r="M2" s="12" t="s">
        <v>38</v>
      </c>
      <c r="N2" s="12" t="s">
        <v>38</v>
      </c>
      <c r="O2" s="12" t="s">
        <v>38</v>
      </c>
      <c r="P2" s="12" t="s">
        <v>38</v>
      </c>
      <c r="Q2" s="12" t="s">
        <v>38</v>
      </c>
      <c r="R2" s="12" t="s">
        <v>38</v>
      </c>
      <c r="S2" s="12" t="s">
        <v>38</v>
      </c>
      <c r="T2" s="12" t="s">
        <v>38</v>
      </c>
      <c r="U2" s="12" t="s">
        <v>38</v>
      </c>
      <c r="V2" s="12" t="s">
        <v>38</v>
      </c>
      <c r="W2" s="12" t="s">
        <v>38</v>
      </c>
      <c r="X2" s="12" t="s">
        <v>38</v>
      </c>
      <c r="Y2" s="12" t="s">
        <v>38</v>
      </c>
      <c r="Z2" s="12" t="s">
        <v>38</v>
      </c>
      <c r="AA2" s="12" t="s">
        <v>38</v>
      </c>
      <c r="AB2" s="12" t="s">
        <v>38</v>
      </c>
      <c r="AC2" s="12" t="s">
        <v>38</v>
      </c>
      <c r="AD2" s="12" t="s">
        <v>38</v>
      </c>
      <c r="AE2" s="12" t="s">
        <v>38</v>
      </c>
      <c r="AF2" s="12"/>
      <c r="AG2" s="12" t="s">
        <v>38</v>
      </c>
      <c r="AH2" s="12" t="s">
        <v>38</v>
      </c>
      <c r="AI2" s="12" t="s">
        <v>38</v>
      </c>
      <c r="AJ2" s="12" t="s">
        <v>38</v>
      </c>
      <c r="AK2" s="12" t="s">
        <v>38</v>
      </c>
      <c r="AL2" s="12" t="s">
        <v>38</v>
      </c>
      <c r="AM2" s="12" t="s">
        <v>38</v>
      </c>
      <c r="AN2" s="12" t="s">
        <v>38</v>
      </c>
      <c r="AO2" s="12" t="s">
        <v>38</v>
      </c>
      <c r="AP2" s="12" t="s">
        <v>38</v>
      </c>
      <c r="AQ2" s="12" t="s">
        <v>38</v>
      </c>
      <c r="AR2" s="12" t="s">
        <v>38</v>
      </c>
      <c r="AS2" s="12" t="s">
        <v>38</v>
      </c>
      <c r="AT2" s="12" t="s">
        <v>38</v>
      </c>
      <c r="AU2" s="12" t="s">
        <v>38</v>
      </c>
      <c r="AV2" s="12" t="s">
        <v>38</v>
      </c>
      <c r="AW2" s="12" t="s">
        <v>38</v>
      </c>
      <c r="AX2" s="12" t="s">
        <v>38</v>
      </c>
      <c r="AY2" s="12" t="s">
        <v>38</v>
      </c>
      <c r="AZ2" s="12" t="s">
        <v>38</v>
      </c>
      <c r="BA2" s="12" t="s">
        <v>38</v>
      </c>
      <c r="BB2" s="12" t="s">
        <v>38</v>
      </c>
      <c r="BC2" s="12" t="s">
        <v>38</v>
      </c>
      <c r="BD2" s="12"/>
      <c r="BE2" s="12"/>
      <c r="BF2" s="12" t="s">
        <v>46</v>
      </c>
      <c r="BG2" s="12" t="s">
        <v>46</v>
      </c>
      <c r="BH2" s="12" t="s">
        <v>46</v>
      </c>
      <c r="BI2" s="12" t="s">
        <v>46</v>
      </c>
      <c r="BJ2" s="12" t="s">
        <v>46</v>
      </c>
      <c r="BK2" s="12" t="s">
        <v>46</v>
      </c>
      <c r="BL2" s="12"/>
      <c r="BM2" s="12" t="s">
        <v>47</v>
      </c>
      <c r="BN2" s="12" t="s">
        <v>47</v>
      </c>
      <c r="BO2" s="12" t="s">
        <v>47</v>
      </c>
      <c r="BP2" s="12" t="s">
        <v>47</v>
      </c>
      <c r="BQ2" s="12" t="s">
        <v>47</v>
      </c>
      <c r="BR2" s="12" t="s">
        <v>47</v>
      </c>
      <c r="BS2" s="12" t="s">
        <v>47</v>
      </c>
      <c r="BT2" s="12" t="s">
        <v>48</v>
      </c>
      <c r="BU2" s="12" t="s">
        <v>48</v>
      </c>
      <c r="BV2" s="12" t="s">
        <v>48</v>
      </c>
      <c r="BW2" s="12" t="s">
        <v>48</v>
      </c>
      <c r="BX2" s="12" t="s">
        <v>48</v>
      </c>
      <c r="BY2" s="12" t="s">
        <v>48</v>
      </c>
      <c r="BZ2" s="12" t="s">
        <v>48</v>
      </c>
      <c r="CA2" s="12" t="s">
        <v>48</v>
      </c>
      <c r="CB2" s="12" t="s">
        <v>48</v>
      </c>
      <c r="CC2" s="12" t="s">
        <v>48</v>
      </c>
      <c r="CD2" s="12" t="s">
        <v>48</v>
      </c>
      <c r="CE2" s="12" t="s">
        <v>48</v>
      </c>
      <c r="CF2" s="12" t="s">
        <v>48</v>
      </c>
      <c r="CG2" s="12" t="s">
        <v>48</v>
      </c>
      <c r="CH2" s="12" t="s">
        <v>48</v>
      </c>
      <c r="CI2" s="12" t="s">
        <v>48</v>
      </c>
      <c r="CJ2" s="12" t="s">
        <v>48</v>
      </c>
      <c r="CK2" s="12" t="s">
        <v>48</v>
      </c>
      <c r="CL2" s="12" t="s">
        <v>48</v>
      </c>
      <c r="CM2" s="12" t="s">
        <v>48</v>
      </c>
      <c r="CN2" s="12" t="s">
        <v>48</v>
      </c>
      <c r="CO2" s="12" t="s">
        <v>48</v>
      </c>
      <c r="CP2" s="12" t="s">
        <v>48</v>
      </c>
      <c r="CQ2" s="12" t="s">
        <v>48</v>
      </c>
      <c r="CR2" s="12" t="s">
        <v>55</v>
      </c>
      <c r="CS2" s="12" t="s">
        <v>55</v>
      </c>
      <c r="CT2" s="12" t="s">
        <v>55</v>
      </c>
      <c r="CU2" s="12" t="s">
        <v>57</v>
      </c>
      <c r="CV2" s="12" t="s">
        <v>57</v>
      </c>
      <c r="CW2" s="12" t="s">
        <v>57</v>
      </c>
      <c r="CX2" s="12" t="s">
        <v>57</v>
      </c>
      <c r="CY2" s="12" t="s">
        <v>57</v>
      </c>
      <c r="CZ2" s="12" t="s">
        <v>57</v>
      </c>
      <c r="DA2" s="12" t="s">
        <v>57</v>
      </c>
      <c r="DB2" s="12" t="s">
        <v>57</v>
      </c>
      <c r="DC2" s="12" t="s">
        <v>55</v>
      </c>
      <c r="DD2" s="12" t="s">
        <v>55</v>
      </c>
      <c r="DE2" s="12" t="s">
        <v>55</v>
      </c>
      <c r="DF2" s="12" t="s">
        <v>55</v>
      </c>
      <c r="DG2" s="12" t="s">
        <v>55</v>
      </c>
      <c r="DH2" s="12" t="s">
        <v>55</v>
      </c>
      <c r="DI2" s="12" t="s">
        <v>55</v>
      </c>
      <c r="DJ2" s="12" t="s">
        <v>55</v>
      </c>
      <c r="DK2" s="12" t="s">
        <v>55</v>
      </c>
      <c r="DL2" s="12" t="s">
        <v>55</v>
      </c>
      <c r="DM2" s="12" t="s">
        <v>57</v>
      </c>
      <c r="DN2" s="12" t="s">
        <v>57</v>
      </c>
      <c r="DO2" s="12" t="s">
        <v>57</v>
      </c>
      <c r="DP2" s="12" t="s">
        <v>57</v>
      </c>
      <c r="DQ2" s="12" t="s">
        <v>57</v>
      </c>
      <c r="DR2" s="12" t="s">
        <v>57</v>
      </c>
      <c r="DS2" s="12" t="s">
        <v>57</v>
      </c>
      <c r="DT2" s="12" t="s">
        <v>57</v>
      </c>
      <c r="DU2" s="12" t="s">
        <v>55</v>
      </c>
      <c r="DV2" s="12" t="s">
        <v>61</v>
      </c>
      <c r="DW2" s="12" t="s">
        <v>61</v>
      </c>
      <c r="DX2" s="12" t="s">
        <v>61</v>
      </c>
      <c r="DY2" s="12" t="s">
        <v>61</v>
      </c>
      <c r="DZ2" s="12" t="s">
        <v>61</v>
      </c>
      <c r="EA2" s="12" t="s">
        <v>61</v>
      </c>
      <c r="EB2" s="12" t="s">
        <v>61</v>
      </c>
      <c r="EC2" s="12" t="s">
        <v>61</v>
      </c>
      <c r="ED2" s="12" t="s">
        <v>61</v>
      </c>
      <c r="EE2" s="12" t="s">
        <v>61</v>
      </c>
      <c r="EF2" s="12" t="s">
        <v>61</v>
      </c>
      <c r="EG2" s="12" t="s">
        <v>61</v>
      </c>
      <c r="EH2" s="12" t="s">
        <v>61</v>
      </c>
      <c r="EI2" s="12" t="s">
        <v>61</v>
      </c>
      <c r="EJ2" s="12" t="s">
        <v>61</v>
      </c>
      <c r="EK2" s="12" t="s">
        <v>61</v>
      </c>
      <c r="EL2" s="12" t="s">
        <v>61</v>
      </c>
      <c r="EM2" s="12"/>
      <c r="EN2" s="12"/>
      <c r="EO2" s="12"/>
      <c r="EP2" s="12"/>
      <c r="EQ2" s="12"/>
      <c r="ER2" s="19" t="s">
        <v>68</v>
      </c>
      <c r="ES2" s="19" t="s">
        <v>68</v>
      </c>
      <c r="ET2" s="19" t="s">
        <v>68</v>
      </c>
      <c r="EU2" s="19" t="s">
        <v>68</v>
      </c>
      <c r="EV2" s="19" t="s">
        <v>68</v>
      </c>
      <c r="EW2" s="19" t="s">
        <v>68</v>
      </c>
      <c r="EX2" s="19" t="s">
        <v>68</v>
      </c>
      <c r="EY2" s="19" t="s">
        <v>68</v>
      </c>
      <c r="EZ2" s="19" t="s">
        <v>68</v>
      </c>
      <c r="FA2" s="21" t="s">
        <v>75</v>
      </c>
      <c r="FB2" s="21" t="s">
        <v>75</v>
      </c>
      <c r="FC2" s="21" t="s">
        <v>75</v>
      </c>
      <c r="FD2" s="21" t="s">
        <v>75</v>
      </c>
      <c r="FE2" s="21" t="s">
        <v>75</v>
      </c>
      <c r="FF2" s="21" t="s">
        <v>75</v>
      </c>
      <c r="FG2" s="21" t="s">
        <v>75</v>
      </c>
      <c r="FH2" s="21" t="s">
        <v>75</v>
      </c>
      <c r="FI2" s="21" t="s">
        <v>75</v>
      </c>
      <c r="FJ2" s="21" t="s">
        <v>75</v>
      </c>
      <c r="FK2" s="21" t="s">
        <v>75</v>
      </c>
      <c r="FL2" s="21" t="s">
        <v>75</v>
      </c>
      <c r="FM2" s="21" t="s">
        <v>75</v>
      </c>
      <c r="FN2" s="21" t="s">
        <v>75</v>
      </c>
      <c r="FO2" s="21" t="s">
        <v>75</v>
      </c>
      <c r="FP2" s="21" t="s">
        <v>75</v>
      </c>
      <c r="FQ2" s="21" t="s">
        <v>75</v>
      </c>
      <c r="FR2" s="21" t="s">
        <v>75</v>
      </c>
      <c r="FS2" s="22" t="s">
        <v>88</v>
      </c>
      <c r="FT2" s="22" t="s">
        <v>88</v>
      </c>
      <c r="FU2" s="22" t="s">
        <v>88</v>
      </c>
      <c r="FV2" s="22" t="s">
        <v>88</v>
      </c>
      <c r="FW2" s="22" t="s">
        <v>88</v>
      </c>
    </row>
    <row r="3" spans="1:179" ht="12.75" customHeight="1">
      <c r="A3" s="17" t="s">
        <v>95</v>
      </c>
      <c r="B3" s="130" t="s">
        <v>97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7"/>
      <c r="AG3" s="131" t="s">
        <v>110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BD3" s="23"/>
      <c r="BE3" s="23"/>
      <c r="BF3" s="132" t="s">
        <v>128</v>
      </c>
      <c r="BG3" s="126"/>
      <c r="BH3" s="126"/>
      <c r="BI3" s="126"/>
      <c r="BJ3" s="126"/>
      <c r="BK3" s="126"/>
      <c r="BL3" s="127"/>
      <c r="BM3" s="133" t="s">
        <v>134</v>
      </c>
      <c r="BN3" s="126"/>
      <c r="BO3" s="126"/>
      <c r="BP3" s="126"/>
      <c r="BQ3" s="127"/>
      <c r="BR3" s="134" t="s">
        <v>140</v>
      </c>
      <c r="BS3" s="127"/>
      <c r="BT3" s="135" t="s">
        <v>147</v>
      </c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7"/>
      <c r="CQ3" s="26"/>
      <c r="CR3" s="136" t="s">
        <v>164</v>
      </c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7"/>
      <c r="DV3" s="125" t="s">
        <v>175</v>
      </c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7"/>
      <c r="EQ3" s="27"/>
      <c r="ER3" s="128" t="s">
        <v>186</v>
      </c>
      <c r="ES3" s="126"/>
      <c r="ET3" s="126"/>
      <c r="EU3" s="126"/>
      <c r="EV3" s="126"/>
      <c r="EW3" s="126"/>
      <c r="EX3" s="126"/>
      <c r="EY3" s="126"/>
      <c r="EZ3" s="127"/>
      <c r="FA3" s="129" t="s">
        <v>192</v>
      </c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7"/>
      <c r="FS3" s="128" t="s">
        <v>197</v>
      </c>
      <c r="FT3" s="126"/>
      <c r="FU3" s="126"/>
      <c r="FV3" s="126"/>
      <c r="FW3" s="127"/>
    </row>
    <row r="4" spans="1:179" ht="12.75" customHeight="1">
      <c r="B4" s="28" t="s">
        <v>201</v>
      </c>
      <c r="C4" s="28" t="s">
        <v>203</v>
      </c>
      <c r="D4" s="28" t="s">
        <v>205</v>
      </c>
      <c r="E4" s="28" t="s">
        <v>207</v>
      </c>
      <c r="F4" s="28" t="s">
        <v>210</v>
      </c>
      <c r="G4" s="28" t="s">
        <v>211</v>
      </c>
      <c r="H4" s="28" t="s">
        <v>30</v>
      </c>
      <c r="I4" s="28" t="s">
        <v>212</v>
      </c>
      <c r="J4" s="28" t="s">
        <v>214</v>
      </c>
      <c r="K4" s="28" t="s">
        <v>216</v>
      </c>
      <c r="L4" s="28" t="s">
        <v>217</v>
      </c>
      <c r="M4" s="28" t="s">
        <v>219</v>
      </c>
      <c r="N4" s="28" t="s">
        <v>220</v>
      </c>
      <c r="O4" s="28" t="s">
        <v>221</v>
      </c>
      <c r="P4" s="28" t="s">
        <v>223</v>
      </c>
      <c r="Q4" s="28" t="s">
        <v>224</v>
      </c>
      <c r="R4" s="28" t="s">
        <v>225</v>
      </c>
      <c r="S4" s="28" t="s">
        <v>227</v>
      </c>
      <c r="T4" s="28" t="s">
        <v>229</v>
      </c>
      <c r="U4" s="28" t="s">
        <v>231</v>
      </c>
      <c r="V4" s="28" t="s">
        <v>232</v>
      </c>
      <c r="W4" s="28" t="s">
        <v>234</v>
      </c>
      <c r="X4" s="28" t="s">
        <v>236</v>
      </c>
      <c r="Y4" s="28" t="s">
        <v>238</v>
      </c>
      <c r="Z4" s="28" t="s">
        <v>239</v>
      </c>
      <c r="AA4" s="28" t="s">
        <v>240</v>
      </c>
      <c r="AB4" s="28" t="s">
        <v>242</v>
      </c>
      <c r="AC4" s="28" t="s">
        <v>244</v>
      </c>
      <c r="AD4" s="28" t="s">
        <v>246</v>
      </c>
      <c r="AE4" s="28" t="s">
        <v>247</v>
      </c>
      <c r="AF4" s="28" t="s">
        <v>249</v>
      </c>
      <c r="AG4" s="31" t="s">
        <v>250</v>
      </c>
      <c r="AH4" s="31" t="s">
        <v>255</v>
      </c>
      <c r="AI4" s="31" t="s">
        <v>257</v>
      </c>
      <c r="AJ4" s="31" t="s">
        <v>259</v>
      </c>
      <c r="AK4" s="31" t="s">
        <v>260</v>
      </c>
      <c r="AL4" s="31" t="s">
        <v>262</v>
      </c>
      <c r="AM4" s="31" t="s">
        <v>263</v>
      </c>
      <c r="AN4" s="31" t="s">
        <v>265</v>
      </c>
      <c r="AO4" s="31" t="s">
        <v>267</v>
      </c>
      <c r="AP4" s="31" t="s">
        <v>269</v>
      </c>
      <c r="AQ4" s="31" t="s">
        <v>271</v>
      </c>
      <c r="AR4" s="31" t="s">
        <v>272</v>
      </c>
      <c r="AS4" s="31" t="s">
        <v>273</v>
      </c>
      <c r="AT4" s="31" t="s">
        <v>274</v>
      </c>
      <c r="AU4" s="31" t="s">
        <v>275</v>
      </c>
      <c r="AV4" s="31" t="s">
        <v>277</v>
      </c>
      <c r="AW4" s="31" t="s">
        <v>279</v>
      </c>
      <c r="AX4" s="31" t="s">
        <v>281</v>
      </c>
      <c r="AY4" s="31" t="s">
        <v>282</v>
      </c>
      <c r="AZ4" s="31" t="s">
        <v>283</v>
      </c>
      <c r="BA4" s="31" t="s">
        <v>285</v>
      </c>
      <c r="BB4" s="31" t="s">
        <v>287</v>
      </c>
      <c r="BC4" s="31" t="s">
        <v>288</v>
      </c>
      <c r="BD4" s="31" t="s">
        <v>34</v>
      </c>
      <c r="BE4" s="31" t="s">
        <v>291</v>
      </c>
      <c r="BF4" s="34" t="s">
        <v>293</v>
      </c>
      <c r="BG4" s="34" t="s">
        <v>298</v>
      </c>
      <c r="BH4" s="34" t="s">
        <v>299</v>
      </c>
      <c r="BI4" s="34" t="s">
        <v>300</v>
      </c>
      <c r="BJ4" s="34" t="s">
        <v>302</v>
      </c>
      <c r="BK4" s="34" t="s">
        <v>303</v>
      </c>
      <c r="BL4" s="34" t="s">
        <v>304</v>
      </c>
      <c r="BM4" s="36" t="s">
        <v>307</v>
      </c>
      <c r="BN4" s="37" t="s">
        <v>312</v>
      </c>
      <c r="BO4" s="36" t="s">
        <v>315</v>
      </c>
      <c r="BP4" s="36" t="s">
        <v>317</v>
      </c>
      <c r="BQ4" s="36" t="s">
        <v>319</v>
      </c>
      <c r="BR4" s="38" t="s">
        <v>321</v>
      </c>
      <c r="BS4" s="38" t="s">
        <v>323</v>
      </c>
      <c r="BT4" s="39" t="s">
        <v>325</v>
      </c>
      <c r="BU4" s="39" t="s">
        <v>327</v>
      </c>
      <c r="BV4" s="39" t="s">
        <v>329</v>
      </c>
      <c r="BW4" s="39" t="s">
        <v>330</v>
      </c>
      <c r="BX4" s="39" t="s">
        <v>331</v>
      </c>
      <c r="BY4" s="39" t="s">
        <v>333</v>
      </c>
      <c r="BZ4" s="39" t="s">
        <v>334</v>
      </c>
      <c r="CA4" s="39" t="s">
        <v>336</v>
      </c>
      <c r="CB4" s="39" t="s">
        <v>338</v>
      </c>
      <c r="CC4" s="39" t="s">
        <v>339</v>
      </c>
      <c r="CD4" s="39" t="s">
        <v>341</v>
      </c>
      <c r="CE4" s="39" t="s">
        <v>342</v>
      </c>
      <c r="CF4" s="39" t="s">
        <v>343</v>
      </c>
      <c r="CG4" s="39" t="s">
        <v>344</v>
      </c>
      <c r="CH4" s="39" t="s">
        <v>346</v>
      </c>
      <c r="CI4" s="39" t="s">
        <v>347</v>
      </c>
      <c r="CJ4" s="39" t="s">
        <v>349</v>
      </c>
      <c r="CK4" s="39" t="s">
        <v>351</v>
      </c>
      <c r="CL4" s="39" t="s">
        <v>352</v>
      </c>
      <c r="CM4" s="39" t="s">
        <v>353</v>
      </c>
      <c r="CN4" s="39" t="s">
        <v>354</v>
      </c>
      <c r="CO4" s="39" t="s">
        <v>355</v>
      </c>
      <c r="CP4" s="39" t="s">
        <v>357</v>
      </c>
      <c r="CQ4" s="39" t="s">
        <v>359</v>
      </c>
      <c r="CR4" s="42" t="s">
        <v>360</v>
      </c>
      <c r="CS4" s="42" t="s">
        <v>367</v>
      </c>
      <c r="CT4" s="42" t="s">
        <v>369</v>
      </c>
      <c r="CU4" s="42" t="s">
        <v>371</v>
      </c>
      <c r="CV4" s="42" t="s">
        <v>373</v>
      </c>
      <c r="CW4" s="42" t="s">
        <v>374</v>
      </c>
      <c r="CX4" s="42" t="s">
        <v>375</v>
      </c>
      <c r="CY4" s="42" t="s">
        <v>377</v>
      </c>
      <c r="CZ4" s="42" t="s">
        <v>379</v>
      </c>
      <c r="DA4" s="42" t="s">
        <v>382</v>
      </c>
      <c r="DB4" s="42" t="s">
        <v>383</v>
      </c>
      <c r="DC4" s="42" t="s">
        <v>385</v>
      </c>
      <c r="DD4" s="42" t="s">
        <v>389</v>
      </c>
      <c r="DE4" s="42" t="s">
        <v>390</v>
      </c>
      <c r="DF4" s="42" t="s">
        <v>393</v>
      </c>
      <c r="DG4" s="42" t="s">
        <v>395</v>
      </c>
      <c r="DH4" s="42" t="s">
        <v>397</v>
      </c>
      <c r="DI4" s="42" t="s">
        <v>399</v>
      </c>
      <c r="DJ4" s="42" t="s">
        <v>401</v>
      </c>
      <c r="DK4" s="42" t="s">
        <v>403</v>
      </c>
      <c r="DL4" s="42" t="s">
        <v>405</v>
      </c>
      <c r="DM4" s="42" t="s">
        <v>407</v>
      </c>
      <c r="DN4" s="42" t="s">
        <v>409</v>
      </c>
      <c r="DO4" s="42" t="s">
        <v>411</v>
      </c>
      <c r="DP4" s="42" t="s">
        <v>412</v>
      </c>
      <c r="DQ4" s="42" t="s">
        <v>413</v>
      </c>
      <c r="DR4" s="42" t="s">
        <v>415</v>
      </c>
      <c r="DS4" s="42" t="s">
        <v>416</v>
      </c>
      <c r="DT4" s="42" t="s">
        <v>418</v>
      </c>
      <c r="DU4" s="42" t="s">
        <v>419</v>
      </c>
      <c r="DV4" s="43" t="s">
        <v>423</v>
      </c>
      <c r="DW4" s="43" t="s">
        <v>427</v>
      </c>
      <c r="DX4" s="43" t="s">
        <v>428</v>
      </c>
      <c r="DY4" s="43" t="s">
        <v>429</v>
      </c>
      <c r="DZ4" s="43" t="s">
        <v>431</v>
      </c>
      <c r="EA4" s="43" t="s">
        <v>432</v>
      </c>
      <c r="EB4" s="43" t="s">
        <v>433</v>
      </c>
      <c r="EC4" s="43" t="s">
        <v>436</v>
      </c>
      <c r="ED4" s="43" t="s">
        <v>437</v>
      </c>
      <c r="EE4" s="43" t="s">
        <v>439</v>
      </c>
      <c r="EF4" s="43" t="s">
        <v>440</v>
      </c>
      <c r="EG4" s="43" t="s">
        <v>441</v>
      </c>
      <c r="EH4" s="43" t="s">
        <v>442</v>
      </c>
      <c r="EI4" s="43" t="s">
        <v>444</v>
      </c>
      <c r="EJ4" s="43" t="s">
        <v>445</v>
      </c>
      <c r="EK4" s="43" t="s">
        <v>447</v>
      </c>
      <c r="EL4" s="43" t="s">
        <v>449</v>
      </c>
      <c r="EM4" s="43" t="s">
        <v>451</v>
      </c>
      <c r="EN4" s="43" t="s">
        <v>453</v>
      </c>
      <c r="EO4" s="43" t="s">
        <v>455</v>
      </c>
      <c r="EP4" s="43" t="s">
        <v>457</v>
      </c>
      <c r="EQ4" s="43"/>
      <c r="ER4" s="22" t="s">
        <v>458</v>
      </c>
      <c r="ES4" s="22" t="s">
        <v>461</v>
      </c>
      <c r="ET4" s="22" t="s">
        <v>463</v>
      </c>
      <c r="EU4" s="22" t="s">
        <v>464</v>
      </c>
      <c r="EV4" s="22" t="s">
        <v>466</v>
      </c>
      <c r="EW4" s="22" t="s">
        <v>468</v>
      </c>
      <c r="EX4" s="22" t="s">
        <v>35</v>
      </c>
      <c r="EY4" s="45" t="s">
        <v>470</v>
      </c>
      <c r="EZ4" s="45" t="s">
        <v>475</v>
      </c>
      <c r="FA4" s="46" t="s">
        <v>476</v>
      </c>
      <c r="FB4" s="46" t="s">
        <v>482</v>
      </c>
      <c r="FC4" s="46" t="s">
        <v>483</v>
      </c>
      <c r="FD4" s="46" t="s">
        <v>485</v>
      </c>
      <c r="FE4" s="46" t="s">
        <v>487</v>
      </c>
      <c r="FF4" s="46" t="s">
        <v>488</v>
      </c>
      <c r="FG4" s="46" t="s">
        <v>489</v>
      </c>
      <c r="FH4" s="46" t="s">
        <v>490</v>
      </c>
      <c r="FI4" s="21" t="s">
        <v>491</v>
      </c>
      <c r="FJ4" s="21" t="s">
        <v>493</v>
      </c>
      <c r="FK4" s="21" t="s">
        <v>494</v>
      </c>
      <c r="FL4" s="21" t="s">
        <v>496</v>
      </c>
      <c r="FM4" s="21" t="s">
        <v>498</v>
      </c>
      <c r="FN4" s="21" t="s">
        <v>499</v>
      </c>
      <c r="FO4" s="21" t="s">
        <v>500</v>
      </c>
      <c r="FP4" s="21" t="s">
        <v>502</v>
      </c>
      <c r="FQ4" s="21" t="s">
        <v>503</v>
      </c>
      <c r="FR4" s="21" t="s">
        <v>505</v>
      </c>
      <c r="FS4" s="22" t="s">
        <v>506</v>
      </c>
      <c r="FT4" s="22" t="s">
        <v>507</v>
      </c>
      <c r="FU4" s="22" t="s">
        <v>508</v>
      </c>
      <c r="FV4" s="22" t="s">
        <v>509</v>
      </c>
      <c r="FW4" s="22" t="s">
        <v>510</v>
      </c>
    </row>
    <row r="5" spans="1:179" ht="12.75" customHeight="1">
      <c r="B5" s="47">
        <v>1</v>
      </c>
      <c r="C5" s="47" t="s">
        <v>517</v>
      </c>
      <c r="D5" s="47" t="s">
        <v>519</v>
      </c>
      <c r="E5" s="47" t="s">
        <v>521</v>
      </c>
      <c r="F5" s="47" t="s">
        <v>523</v>
      </c>
      <c r="G5" s="47" t="s">
        <v>525</v>
      </c>
      <c r="H5" s="47" t="s">
        <v>526</v>
      </c>
      <c r="I5" s="47" t="s">
        <v>529</v>
      </c>
      <c r="J5" s="47" t="s">
        <v>531</v>
      </c>
      <c r="K5" s="47" t="s">
        <v>532</v>
      </c>
      <c r="L5" s="47" t="s">
        <v>533</v>
      </c>
      <c r="M5" s="47" t="s">
        <v>535</v>
      </c>
      <c r="N5" s="47" t="s">
        <v>536</v>
      </c>
      <c r="O5" s="47" t="s">
        <v>538</v>
      </c>
      <c r="P5" s="47" t="s">
        <v>539</v>
      </c>
      <c r="Q5" s="47" t="s">
        <v>541</v>
      </c>
      <c r="R5" s="47" t="s">
        <v>542</v>
      </c>
      <c r="S5" s="47" t="s">
        <v>543</v>
      </c>
      <c r="T5" s="47" t="s">
        <v>544</v>
      </c>
      <c r="U5" s="47" t="s">
        <v>545</v>
      </c>
      <c r="V5" s="47" t="s">
        <v>546</v>
      </c>
      <c r="W5" s="47" t="s">
        <v>547</v>
      </c>
      <c r="X5" s="47" t="s">
        <v>549</v>
      </c>
      <c r="Y5" s="47" t="s">
        <v>550</v>
      </c>
      <c r="Z5" s="47" t="s">
        <v>551</v>
      </c>
      <c r="AA5" s="47" t="s">
        <v>552</v>
      </c>
      <c r="AB5" s="47" t="s">
        <v>554</v>
      </c>
      <c r="AC5" s="47" t="s">
        <v>555</v>
      </c>
      <c r="AD5" s="47" t="s">
        <v>556</v>
      </c>
      <c r="AE5" s="47" t="s">
        <v>557</v>
      </c>
      <c r="AF5" s="47" t="s">
        <v>558</v>
      </c>
      <c r="AG5" s="49" t="s">
        <v>560</v>
      </c>
      <c r="AH5" s="49" t="s">
        <v>564</v>
      </c>
      <c r="AI5" s="49" t="s">
        <v>566</v>
      </c>
      <c r="AJ5" s="49" t="s">
        <v>567</v>
      </c>
      <c r="AK5" s="49" t="s">
        <v>569</v>
      </c>
      <c r="AL5" s="49" t="s">
        <v>570</v>
      </c>
      <c r="AM5" s="49" t="s">
        <v>571</v>
      </c>
      <c r="AN5" s="49" t="s">
        <v>572</v>
      </c>
      <c r="AO5" s="49" t="s">
        <v>574</v>
      </c>
      <c r="AP5" s="49" t="s">
        <v>576</v>
      </c>
      <c r="AQ5" s="49" t="s">
        <v>578</v>
      </c>
      <c r="AR5" s="49" t="s">
        <v>581</v>
      </c>
      <c r="AS5" s="49" t="s">
        <v>583</v>
      </c>
      <c r="AT5" s="49" t="s">
        <v>584</v>
      </c>
      <c r="AU5" s="49" t="s">
        <v>585</v>
      </c>
      <c r="AV5" s="49" t="s">
        <v>586</v>
      </c>
      <c r="AW5" s="49" t="s">
        <v>587</v>
      </c>
      <c r="AX5" s="49" t="s">
        <v>588</v>
      </c>
      <c r="AY5" s="49" t="s">
        <v>589</v>
      </c>
      <c r="AZ5" s="49" t="s">
        <v>590</v>
      </c>
      <c r="BA5" s="49" t="s">
        <v>592</v>
      </c>
      <c r="BB5" s="49" t="s">
        <v>593</v>
      </c>
      <c r="BC5" s="49" t="s">
        <v>595</v>
      </c>
      <c r="BD5" s="49" t="s">
        <v>596</v>
      </c>
      <c r="BE5" s="49" t="s">
        <v>597</v>
      </c>
      <c r="BF5" s="51" t="s">
        <v>597</v>
      </c>
      <c r="BG5" s="51" t="s">
        <v>605</v>
      </c>
      <c r="BH5" s="51" t="s">
        <v>608</v>
      </c>
      <c r="BI5" s="51" t="s">
        <v>609</v>
      </c>
      <c r="BJ5" s="51" t="s">
        <v>611</v>
      </c>
      <c r="BK5" s="51" t="s">
        <v>613</v>
      </c>
      <c r="BL5" s="51" t="s">
        <v>615</v>
      </c>
      <c r="BM5" s="53" t="s">
        <v>616</v>
      </c>
      <c r="BN5" s="54" t="s">
        <v>621</v>
      </c>
      <c r="BO5" s="53" t="s">
        <v>624</v>
      </c>
      <c r="BP5" s="53" t="s">
        <v>626</v>
      </c>
      <c r="BQ5" s="53" t="s">
        <v>627</v>
      </c>
      <c r="BR5" s="55" t="s">
        <v>629</v>
      </c>
      <c r="BS5" s="55" t="s">
        <v>633</v>
      </c>
      <c r="BT5" s="56" t="s">
        <v>635</v>
      </c>
      <c r="BU5" s="56" t="s">
        <v>640</v>
      </c>
      <c r="BV5" s="56" t="s">
        <v>641</v>
      </c>
      <c r="BW5" s="56" t="s">
        <v>642</v>
      </c>
      <c r="BX5" s="56" t="s">
        <v>645</v>
      </c>
      <c r="BY5" s="56" t="s">
        <v>646</v>
      </c>
      <c r="BZ5" s="56" t="s">
        <v>648</v>
      </c>
      <c r="CA5" s="56" t="s">
        <v>650</v>
      </c>
      <c r="CB5" s="56" t="s">
        <v>651</v>
      </c>
      <c r="CC5" s="56" t="s">
        <v>654</v>
      </c>
      <c r="CD5" s="56" t="s">
        <v>656</v>
      </c>
      <c r="CE5" s="56" t="s">
        <v>657</v>
      </c>
      <c r="CF5" s="56" t="s">
        <v>659</v>
      </c>
      <c r="CG5" s="56" t="s">
        <v>660</v>
      </c>
      <c r="CH5" s="56" t="s">
        <v>661</v>
      </c>
      <c r="CI5" s="56" t="s">
        <v>662</v>
      </c>
      <c r="CJ5" s="56" t="s">
        <v>664</v>
      </c>
      <c r="CK5" s="56" t="s">
        <v>667</v>
      </c>
      <c r="CL5" s="56" t="s">
        <v>668</v>
      </c>
      <c r="CM5" s="56" t="s">
        <v>669</v>
      </c>
      <c r="CN5" s="56" t="s">
        <v>671</v>
      </c>
      <c r="CO5" s="56" t="s">
        <v>672</v>
      </c>
      <c r="CP5" s="56" t="s">
        <v>674</v>
      </c>
      <c r="CQ5" s="56" t="s">
        <v>676</v>
      </c>
      <c r="CR5" s="58" t="s">
        <v>677</v>
      </c>
      <c r="CS5" s="58" t="s">
        <v>683</v>
      </c>
      <c r="CT5" s="58" t="s">
        <v>685</v>
      </c>
      <c r="CU5" s="58" t="s">
        <v>687</v>
      </c>
      <c r="CV5" s="58" t="s">
        <v>688</v>
      </c>
      <c r="CW5" s="58" t="s">
        <v>690</v>
      </c>
      <c r="CX5" s="58" t="s">
        <v>692</v>
      </c>
      <c r="CY5" s="58" t="s">
        <v>694</v>
      </c>
      <c r="CZ5" s="58" t="s">
        <v>695</v>
      </c>
      <c r="DA5" s="58" t="s">
        <v>696</v>
      </c>
      <c r="DB5" s="58" t="s">
        <v>698</v>
      </c>
      <c r="DC5" s="58" t="s">
        <v>699</v>
      </c>
      <c r="DD5" s="58" t="s">
        <v>700</v>
      </c>
      <c r="DE5" s="58" t="s">
        <v>701</v>
      </c>
      <c r="DF5" s="58" t="s">
        <v>702</v>
      </c>
      <c r="DG5" s="58" t="s">
        <v>704</v>
      </c>
      <c r="DH5" s="58" t="s">
        <v>705</v>
      </c>
      <c r="DI5" s="58" t="s">
        <v>707</v>
      </c>
      <c r="DJ5" s="58" t="s">
        <v>709</v>
      </c>
      <c r="DK5" s="58" t="s">
        <v>711</v>
      </c>
      <c r="DL5" s="58" t="s">
        <v>712</v>
      </c>
      <c r="DM5" s="58" t="s">
        <v>714</v>
      </c>
      <c r="DN5" s="58" t="s">
        <v>715</v>
      </c>
      <c r="DO5" s="58" t="s">
        <v>716</v>
      </c>
      <c r="DP5" s="58" t="s">
        <v>718</v>
      </c>
      <c r="DQ5" s="58" t="s">
        <v>720</v>
      </c>
      <c r="DR5" s="58" t="s">
        <v>722</v>
      </c>
      <c r="DS5" s="58" t="s">
        <v>724</v>
      </c>
      <c r="DT5" s="58" t="s">
        <v>726</v>
      </c>
      <c r="DU5" s="58" t="s">
        <v>727</v>
      </c>
      <c r="DV5" s="59" t="s">
        <v>728</v>
      </c>
      <c r="DW5" s="59" t="s">
        <v>731</v>
      </c>
      <c r="DX5" s="59" t="s">
        <v>734</v>
      </c>
      <c r="DY5" s="59" t="s">
        <v>735</v>
      </c>
      <c r="DZ5" s="59" t="s">
        <v>736</v>
      </c>
      <c r="EA5" s="59" t="s">
        <v>737</v>
      </c>
      <c r="EB5" s="59" t="s">
        <v>738</v>
      </c>
      <c r="EC5" s="59" t="s">
        <v>740</v>
      </c>
      <c r="ED5" s="59" t="s">
        <v>742</v>
      </c>
      <c r="EE5" s="59" t="s">
        <v>744</v>
      </c>
      <c r="EF5" s="59" t="s">
        <v>746</v>
      </c>
      <c r="EG5" s="59" t="s">
        <v>748</v>
      </c>
      <c r="EH5" s="59" t="s">
        <v>749</v>
      </c>
      <c r="EI5" s="59" t="s">
        <v>751</v>
      </c>
      <c r="EJ5" s="59" t="s">
        <v>752</v>
      </c>
      <c r="EK5" s="59" t="s">
        <v>753</v>
      </c>
      <c r="EL5" s="59" t="s">
        <v>755</v>
      </c>
      <c r="EM5" s="59" t="s">
        <v>757</v>
      </c>
      <c r="EN5" s="59" t="s">
        <v>759</v>
      </c>
      <c r="EO5" s="59" t="s">
        <v>761</v>
      </c>
      <c r="EP5" s="59" t="s">
        <v>763</v>
      </c>
      <c r="EQ5" s="59"/>
      <c r="ER5" s="60" t="s">
        <v>765</v>
      </c>
      <c r="ES5" s="60" t="s">
        <v>769</v>
      </c>
      <c r="ET5" s="60" t="s">
        <v>771</v>
      </c>
      <c r="EU5" s="60" t="s">
        <v>773</v>
      </c>
      <c r="EV5" s="60" t="s">
        <v>774</v>
      </c>
      <c r="EW5" s="60" t="s">
        <v>775</v>
      </c>
      <c r="EX5" s="60" t="s">
        <v>776</v>
      </c>
      <c r="EY5" s="61" t="s">
        <v>778</v>
      </c>
      <c r="EZ5" s="61" t="s">
        <v>786</v>
      </c>
      <c r="FA5" s="62" t="s">
        <v>788</v>
      </c>
      <c r="FB5" s="62" t="s">
        <v>786</v>
      </c>
      <c r="FC5" s="62" t="s">
        <v>789</v>
      </c>
      <c r="FD5" s="62" t="s">
        <v>790</v>
      </c>
      <c r="FE5" s="62" t="s">
        <v>791</v>
      </c>
      <c r="FF5" s="62" t="s">
        <v>792</v>
      </c>
      <c r="FG5" s="62" t="s">
        <v>793</v>
      </c>
      <c r="FH5" s="62" t="s">
        <v>794</v>
      </c>
      <c r="FI5" s="62" t="s">
        <v>796</v>
      </c>
      <c r="FJ5" s="62" t="s">
        <v>798</v>
      </c>
      <c r="FK5" s="62" t="s">
        <v>800</v>
      </c>
      <c r="FL5" s="62" t="s">
        <v>801</v>
      </c>
      <c r="FM5" s="62" t="s">
        <v>802</v>
      </c>
      <c r="FN5" s="62" t="s">
        <v>804</v>
      </c>
      <c r="FO5" s="62" t="s">
        <v>805</v>
      </c>
      <c r="FP5" s="62" t="s">
        <v>807</v>
      </c>
      <c r="FQ5" s="62" t="s">
        <v>809</v>
      </c>
      <c r="FR5" s="62" t="s">
        <v>810</v>
      </c>
      <c r="FS5" s="60" t="s">
        <v>812</v>
      </c>
      <c r="FT5" s="60" t="s">
        <v>814</v>
      </c>
      <c r="FU5" s="60" t="s">
        <v>815</v>
      </c>
      <c r="FV5" s="60" t="s">
        <v>816</v>
      </c>
      <c r="FW5" s="60" t="s">
        <v>818</v>
      </c>
    </row>
    <row r="6" spans="1:179" ht="12.75" customHeight="1">
      <c r="A6" s="17" t="s">
        <v>819</v>
      </c>
      <c r="B6" s="64" t="s">
        <v>821</v>
      </c>
      <c r="C6" s="64" t="s">
        <v>826</v>
      </c>
      <c r="D6" s="64" t="s">
        <v>1</v>
      </c>
      <c r="E6" s="64" t="s">
        <v>828</v>
      </c>
      <c r="F6" s="64" t="s">
        <v>829</v>
      </c>
      <c r="G6" s="64" t="s">
        <v>830</v>
      </c>
      <c r="H6" s="64" t="s">
        <v>30</v>
      </c>
      <c r="I6" s="64" t="s">
        <v>33</v>
      </c>
      <c r="J6" s="64" t="s">
        <v>833</v>
      </c>
      <c r="K6" s="64" t="s">
        <v>835</v>
      </c>
      <c r="L6" s="64" t="s">
        <v>837</v>
      </c>
      <c r="M6" s="64" t="s">
        <v>840</v>
      </c>
      <c r="N6" s="64" t="s">
        <v>841</v>
      </c>
      <c r="O6" s="64" t="s">
        <v>844</v>
      </c>
      <c r="P6" s="64" t="s">
        <v>846</v>
      </c>
      <c r="Q6" s="64" t="s">
        <v>4</v>
      </c>
      <c r="R6" s="64" t="s">
        <v>5</v>
      </c>
      <c r="S6" s="64" t="s">
        <v>227</v>
      </c>
      <c r="T6" s="64" t="s">
        <v>850</v>
      </c>
      <c r="U6" s="64" t="s">
        <v>851</v>
      </c>
      <c r="V6" s="64" t="s">
        <v>853</v>
      </c>
      <c r="W6" s="64" t="s">
        <v>854</v>
      </c>
      <c r="X6" s="64" t="s">
        <v>855</v>
      </c>
      <c r="Y6" s="64" t="s">
        <v>856</v>
      </c>
      <c r="Z6" s="64" t="s">
        <v>858</v>
      </c>
      <c r="AA6" s="64" t="s">
        <v>859</v>
      </c>
      <c r="AB6" s="64" t="s">
        <v>7</v>
      </c>
      <c r="AC6" s="64" t="s">
        <v>862</v>
      </c>
      <c r="AD6" s="64" t="s">
        <v>863</v>
      </c>
      <c r="AE6" s="64" t="s">
        <v>865</v>
      </c>
      <c r="AF6" s="64" t="s">
        <v>866</v>
      </c>
      <c r="AG6" s="66" t="s">
        <v>110</v>
      </c>
      <c r="AH6" s="66" t="s">
        <v>872</v>
      </c>
      <c r="AI6" s="66" t="s">
        <v>9</v>
      </c>
      <c r="AJ6" s="66" t="s">
        <v>875</v>
      </c>
      <c r="AK6" s="66" t="s">
        <v>11</v>
      </c>
      <c r="AL6" s="66" t="s">
        <v>12</v>
      </c>
      <c r="AM6" s="66" t="s">
        <v>878</v>
      </c>
      <c r="AN6" s="66" t="s">
        <v>881</v>
      </c>
      <c r="AO6" s="66" t="s">
        <v>882</v>
      </c>
      <c r="AP6" s="66" t="s">
        <v>18</v>
      </c>
      <c r="AQ6" s="66" t="s">
        <v>19</v>
      </c>
      <c r="AR6" s="66" t="s">
        <v>885</v>
      </c>
      <c r="AS6" s="66" t="s">
        <v>887</v>
      </c>
      <c r="AT6" s="66" t="s">
        <v>888</v>
      </c>
      <c r="AU6" s="66" t="s">
        <v>890</v>
      </c>
      <c r="AV6" s="66" t="s">
        <v>892</v>
      </c>
      <c r="AW6" s="66" t="s">
        <v>893</v>
      </c>
      <c r="AX6" s="66" t="s">
        <v>894</v>
      </c>
      <c r="AY6" s="66" t="s">
        <v>896</v>
      </c>
      <c r="AZ6" s="66" t="s">
        <v>897</v>
      </c>
      <c r="BA6" s="66" t="s">
        <v>285</v>
      </c>
      <c r="BB6" s="66" t="s">
        <v>900</v>
      </c>
      <c r="BC6" s="66" t="s">
        <v>901</v>
      </c>
      <c r="BD6" s="66" t="s">
        <v>903</v>
      </c>
      <c r="BE6" s="66" t="s">
        <v>904</v>
      </c>
      <c r="BF6" s="34" t="s">
        <v>33</v>
      </c>
      <c r="BG6" s="34" t="s">
        <v>878</v>
      </c>
      <c r="BH6" s="34" t="s">
        <v>907</v>
      </c>
      <c r="BI6" s="34" t="s">
        <v>11</v>
      </c>
      <c r="BJ6" s="34" t="s">
        <v>9</v>
      </c>
      <c r="BK6" s="34" t="s">
        <v>885</v>
      </c>
      <c r="BL6" s="34" t="s">
        <v>887</v>
      </c>
      <c r="BM6" s="67" t="s">
        <v>134</v>
      </c>
      <c r="BN6" s="67" t="s">
        <v>18</v>
      </c>
      <c r="BO6" s="67" t="s">
        <v>19</v>
      </c>
      <c r="BP6" s="67" t="s">
        <v>885</v>
      </c>
      <c r="BQ6" s="67" t="s">
        <v>917</v>
      </c>
      <c r="BR6" s="68" t="s">
        <v>919</v>
      </c>
      <c r="BS6" s="68" t="s">
        <v>887</v>
      </c>
      <c r="BT6" s="69" t="s">
        <v>922</v>
      </c>
      <c r="BU6" s="69" t="s">
        <v>33</v>
      </c>
      <c r="BV6" s="69" t="s">
        <v>473</v>
      </c>
      <c r="BW6" s="69" t="s">
        <v>16</v>
      </c>
      <c r="BX6" s="69" t="s">
        <v>927</v>
      </c>
      <c r="BY6" s="69" t="s">
        <v>928</v>
      </c>
      <c r="BZ6" s="69" t="s">
        <v>929</v>
      </c>
      <c r="CA6" s="69" t="s">
        <v>540</v>
      </c>
      <c r="CB6" s="69" t="s">
        <v>930</v>
      </c>
      <c r="CC6" s="69" t="s">
        <v>932</v>
      </c>
      <c r="CD6" s="69" t="s">
        <v>933</v>
      </c>
      <c r="CE6" s="69" t="s">
        <v>934</v>
      </c>
      <c r="CF6" s="69" t="s">
        <v>936</v>
      </c>
      <c r="CG6" s="69" t="s">
        <v>938</v>
      </c>
      <c r="CH6" s="69" t="s">
        <v>940</v>
      </c>
      <c r="CI6" s="69" t="s">
        <v>941</v>
      </c>
      <c r="CJ6" s="69" t="s">
        <v>943</v>
      </c>
      <c r="CK6" s="69" t="s">
        <v>944</v>
      </c>
      <c r="CL6" s="69" t="s">
        <v>946</v>
      </c>
      <c r="CM6" s="69" t="s">
        <v>26</v>
      </c>
      <c r="CN6" s="69" t="s">
        <v>947</v>
      </c>
      <c r="CO6" s="69" t="s">
        <v>949</v>
      </c>
      <c r="CP6" s="69" t="s">
        <v>950</v>
      </c>
      <c r="CQ6" s="69" t="s">
        <v>41</v>
      </c>
      <c r="CR6" s="71" t="s">
        <v>829</v>
      </c>
      <c r="CS6" s="71" t="s">
        <v>957</v>
      </c>
      <c r="CT6" s="71" t="s">
        <v>33</v>
      </c>
      <c r="CU6" s="71" t="s">
        <v>960</v>
      </c>
      <c r="CV6" s="71" t="s">
        <v>961</v>
      </c>
      <c r="CW6" s="71" t="s">
        <v>963</v>
      </c>
      <c r="CX6" s="71" t="s">
        <v>964</v>
      </c>
      <c r="CY6" s="71" t="s">
        <v>944</v>
      </c>
      <c r="CZ6" s="71" t="s">
        <v>943</v>
      </c>
      <c r="DA6" s="71" t="s">
        <v>967</v>
      </c>
      <c r="DB6" s="71" t="s">
        <v>26</v>
      </c>
      <c r="DC6" s="71" t="s">
        <v>968</v>
      </c>
      <c r="DD6" s="71" t="s">
        <v>969</v>
      </c>
      <c r="DE6" s="71" t="s">
        <v>580</v>
      </c>
      <c r="DF6" s="71" t="s">
        <v>393</v>
      </c>
      <c r="DG6" s="71" t="s">
        <v>971</v>
      </c>
      <c r="DH6" s="71" t="s">
        <v>973</v>
      </c>
      <c r="DI6" s="71" t="s">
        <v>975</v>
      </c>
      <c r="DJ6" s="71" t="s">
        <v>977</v>
      </c>
      <c r="DK6" s="71" t="s">
        <v>31</v>
      </c>
      <c r="DL6" s="71" t="s">
        <v>979</v>
      </c>
      <c r="DM6" s="71" t="s">
        <v>980</v>
      </c>
      <c r="DN6" s="71" t="s">
        <v>982</v>
      </c>
      <c r="DO6" s="71" t="s">
        <v>984</v>
      </c>
      <c r="DP6" s="71" t="s">
        <v>985</v>
      </c>
      <c r="DQ6" s="71" t="s">
        <v>987</v>
      </c>
      <c r="DR6" s="71" t="s">
        <v>989</v>
      </c>
      <c r="DS6" s="71" t="s">
        <v>967</v>
      </c>
      <c r="DT6" s="71" t="s">
        <v>991</v>
      </c>
      <c r="DU6" s="71" t="s">
        <v>858</v>
      </c>
      <c r="DV6" s="72" t="s">
        <v>829</v>
      </c>
      <c r="DW6" s="72" t="s">
        <v>30</v>
      </c>
      <c r="DX6" s="72" t="s">
        <v>1000</v>
      </c>
      <c r="DY6" s="72" t="s">
        <v>33</v>
      </c>
      <c r="DZ6" s="72" t="s">
        <v>1002</v>
      </c>
      <c r="EA6" s="72" t="s">
        <v>1003</v>
      </c>
      <c r="EB6" s="72" t="s">
        <v>1</v>
      </c>
      <c r="EC6" s="72" t="s">
        <v>164</v>
      </c>
      <c r="ED6" s="72" t="s">
        <v>1006</v>
      </c>
      <c r="EE6" s="72" t="s">
        <v>1007</v>
      </c>
      <c r="EF6" s="72" t="s">
        <v>968</v>
      </c>
      <c r="EG6" s="72" t="s">
        <v>969</v>
      </c>
      <c r="EH6" s="72" t="s">
        <v>580</v>
      </c>
      <c r="EI6" s="72" t="s">
        <v>1008</v>
      </c>
      <c r="EJ6" s="72" t="s">
        <v>1009</v>
      </c>
      <c r="EK6" s="72" t="s">
        <v>1010</v>
      </c>
      <c r="EL6" s="72" t="s">
        <v>1012</v>
      </c>
      <c r="EM6" s="72" t="s">
        <v>1014</v>
      </c>
      <c r="EN6" s="72" t="s">
        <v>1017</v>
      </c>
      <c r="EO6" s="72" t="s">
        <v>1019</v>
      </c>
      <c r="EP6" s="72" t="s">
        <v>829</v>
      </c>
      <c r="EQ6" s="72"/>
      <c r="ER6" s="22" t="s">
        <v>1021</v>
      </c>
      <c r="ES6" s="22" t="s">
        <v>7</v>
      </c>
      <c r="ET6" s="22" t="s">
        <v>1023</v>
      </c>
      <c r="EU6" s="22" t="s">
        <v>1024</v>
      </c>
      <c r="EV6" s="22" t="s">
        <v>1026</v>
      </c>
      <c r="EW6" s="22" t="s">
        <v>33</v>
      </c>
      <c r="EX6" s="22" t="s">
        <v>35</v>
      </c>
      <c r="EY6" s="45" t="s">
        <v>1029</v>
      </c>
      <c r="EZ6" s="45" t="s">
        <v>1031</v>
      </c>
      <c r="FA6" s="21" t="s">
        <v>960</v>
      </c>
      <c r="FB6" s="21" t="s">
        <v>961</v>
      </c>
      <c r="FC6" s="21" t="s">
        <v>963</v>
      </c>
      <c r="FD6" s="21" t="s">
        <v>964</v>
      </c>
      <c r="FE6" s="21" t="s">
        <v>944</v>
      </c>
      <c r="FF6" s="21" t="s">
        <v>943</v>
      </c>
      <c r="FG6" s="21" t="s">
        <v>967</v>
      </c>
      <c r="FH6" s="21" t="s">
        <v>26</v>
      </c>
      <c r="FI6" s="21" t="s">
        <v>33</v>
      </c>
      <c r="FJ6" s="21" t="s">
        <v>973</v>
      </c>
      <c r="FK6" s="21" t="s">
        <v>971</v>
      </c>
      <c r="FL6" s="21" t="s">
        <v>1040</v>
      </c>
      <c r="FM6" s="21" t="s">
        <v>1042</v>
      </c>
      <c r="FN6" s="21" t="s">
        <v>968</v>
      </c>
      <c r="FO6" s="21" t="s">
        <v>1044</v>
      </c>
      <c r="FP6" s="21" t="s">
        <v>580</v>
      </c>
      <c r="FQ6" s="21" t="s">
        <v>607</v>
      </c>
      <c r="FR6" s="21" t="s">
        <v>1046</v>
      </c>
      <c r="FS6" s="22" t="s">
        <v>1047</v>
      </c>
      <c r="FT6" s="22" t="s">
        <v>1048</v>
      </c>
      <c r="FU6" s="22" t="s">
        <v>1049</v>
      </c>
      <c r="FV6" s="22" t="s">
        <v>33</v>
      </c>
      <c r="FW6" s="22" t="s">
        <v>30</v>
      </c>
    </row>
    <row r="7" spans="1:179" ht="12.75" customHeight="1">
      <c r="A7" s="17" t="s">
        <v>1052</v>
      </c>
      <c r="B7" s="64" t="s">
        <v>1053</v>
      </c>
      <c r="C7" s="64" t="s">
        <v>1054</v>
      </c>
      <c r="D7" s="64" t="s">
        <v>1056</v>
      </c>
      <c r="E7" s="64" t="s">
        <v>1058</v>
      </c>
      <c r="F7" s="64" t="s">
        <v>1060</v>
      </c>
      <c r="G7" s="64" t="s">
        <v>1060</v>
      </c>
      <c r="H7" s="64" t="s">
        <v>1061</v>
      </c>
      <c r="I7" s="64" t="s">
        <v>1054</v>
      </c>
      <c r="J7" s="64" t="s">
        <v>1054</v>
      </c>
      <c r="K7" s="64" t="s">
        <v>1064</v>
      </c>
      <c r="L7" s="64" t="s">
        <v>1054</v>
      </c>
      <c r="M7" s="64" t="s">
        <v>1066</v>
      </c>
      <c r="N7" s="64" t="s">
        <v>1068</v>
      </c>
      <c r="O7" s="64" t="s">
        <v>1069</v>
      </c>
      <c r="P7" s="64" t="s">
        <v>1054</v>
      </c>
      <c r="Q7" s="64" t="s">
        <v>1068</v>
      </c>
      <c r="R7" s="64" t="s">
        <v>1072</v>
      </c>
      <c r="S7" s="64" t="s">
        <v>1073</v>
      </c>
      <c r="T7" s="64" t="s">
        <v>1054</v>
      </c>
      <c r="U7" s="64" t="s">
        <v>1076</v>
      </c>
      <c r="V7" s="64" t="s">
        <v>1076</v>
      </c>
      <c r="W7" s="64" t="s">
        <v>1076</v>
      </c>
      <c r="X7" s="64" t="s">
        <v>1076</v>
      </c>
      <c r="Y7" s="64" t="s">
        <v>1076</v>
      </c>
      <c r="Z7" s="64" t="s">
        <v>1060</v>
      </c>
      <c r="AA7" s="64" t="s">
        <v>1076</v>
      </c>
      <c r="AB7" s="64" t="s">
        <v>1060</v>
      </c>
      <c r="AC7" s="64" t="s">
        <v>1082</v>
      </c>
      <c r="AD7" s="64" t="s">
        <v>1083</v>
      </c>
      <c r="AE7" s="64" t="s">
        <v>1054</v>
      </c>
      <c r="AF7" s="64" t="s">
        <v>1084</v>
      </c>
      <c r="AG7" s="66" t="s">
        <v>1054</v>
      </c>
      <c r="AH7" s="66" t="s">
        <v>1076</v>
      </c>
      <c r="AI7" s="66" t="s">
        <v>1054</v>
      </c>
      <c r="AJ7" s="66" t="s">
        <v>1060</v>
      </c>
      <c r="AK7" s="66" t="s">
        <v>1054</v>
      </c>
      <c r="AL7" s="66" t="s">
        <v>1054</v>
      </c>
      <c r="AM7" s="66" t="s">
        <v>1060</v>
      </c>
      <c r="AN7" s="66" t="s">
        <v>1060</v>
      </c>
      <c r="AO7" s="66" t="s">
        <v>1076</v>
      </c>
      <c r="AP7" s="66" t="s">
        <v>1054</v>
      </c>
      <c r="AQ7" s="66" t="s">
        <v>1060</v>
      </c>
      <c r="AR7" s="66" t="s">
        <v>1068</v>
      </c>
      <c r="AS7" s="66" t="s">
        <v>1060</v>
      </c>
      <c r="AT7" s="66" t="s">
        <v>1060</v>
      </c>
      <c r="AU7" s="66" t="s">
        <v>1064</v>
      </c>
      <c r="AV7" s="66" t="s">
        <v>1054</v>
      </c>
      <c r="AW7" s="66" t="s">
        <v>1061</v>
      </c>
      <c r="AX7" s="66" t="s">
        <v>1060</v>
      </c>
      <c r="AY7" s="66" t="s">
        <v>1076</v>
      </c>
      <c r="AZ7" s="66" t="s">
        <v>1076</v>
      </c>
      <c r="BA7" s="66" t="s">
        <v>1061</v>
      </c>
      <c r="BB7" s="66" t="s">
        <v>1060</v>
      </c>
      <c r="BC7" s="66" t="s">
        <v>1054</v>
      </c>
      <c r="BD7" s="66" t="s">
        <v>1054</v>
      </c>
      <c r="BE7" s="66" t="s">
        <v>1060</v>
      </c>
      <c r="BF7" s="34" t="s">
        <v>1054</v>
      </c>
      <c r="BG7" s="34" t="s">
        <v>1060</v>
      </c>
      <c r="BH7" s="34" t="s">
        <v>1082</v>
      </c>
      <c r="BI7" s="34" t="s">
        <v>1054</v>
      </c>
      <c r="BJ7" s="34" t="s">
        <v>1054</v>
      </c>
      <c r="BK7" s="34" t="s">
        <v>1068</v>
      </c>
      <c r="BL7" s="34" t="s">
        <v>1060</v>
      </c>
      <c r="BM7" s="67" t="s">
        <v>1054</v>
      </c>
      <c r="BN7" s="67" t="s">
        <v>1054</v>
      </c>
      <c r="BO7" s="67" t="s">
        <v>1060</v>
      </c>
      <c r="BP7" s="67" t="s">
        <v>1068</v>
      </c>
      <c r="BQ7" s="67" t="s">
        <v>1060</v>
      </c>
      <c r="BR7" s="68" t="s">
        <v>1054</v>
      </c>
      <c r="BS7" s="68" t="s">
        <v>1054</v>
      </c>
      <c r="BT7" s="69" t="s">
        <v>1060</v>
      </c>
      <c r="BU7" s="69" t="s">
        <v>1054</v>
      </c>
      <c r="BV7" s="69" t="s">
        <v>1054</v>
      </c>
      <c r="BW7" s="69" t="s">
        <v>1054</v>
      </c>
      <c r="BX7" s="69" t="s">
        <v>1060</v>
      </c>
      <c r="BY7" s="69" t="s">
        <v>1064</v>
      </c>
      <c r="BZ7" s="69" t="s">
        <v>1060</v>
      </c>
      <c r="CA7" s="69" t="s">
        <v>1054</v>
      </c>
      <c r="CB7" s="69" t="s">
        <v>1064</v>
      </c>
      <c r="CC7" s="69" t="s">
        <v>1108</v>
      </c>
      <c r="CD7" s="69" t="s">
        <v>1076</v>
      </c>
      <c r="CE7" s="69" t="s">
        <v>1076</v>
      </c>
      <c r="CF7" s="69" t="s">
        <v>1060</v>
      </c>
      <c r="CG7" s="69" t="s">
        <v>1060</v>
      </c>
      <c r="CH7" s="69" t="s">
        <v>1109</v>
      </c>
      <c r="CI7" s="69" t="s">
        <v>1109</v>
      </c>
      <c r="CJ7" s="69" t="s">
        <v>1060</v>
      </c>
      <c r="CK7" s="69" t="s">
        <v>1064</v>
      </c>
      <c r="CL7" s="69" t="s">
        <v>1068</v>
      </c>
      <c r="CM7" s="69" t="s">
        <v>1082</v>
      </c>
      <c r="CN7" s="69" t="s">
        <v>1064</v>
      </c>
      <c r="CO7" s="69" t="s">
        <v>1064</v>
      </c>
      <c r="CP7" s="69" t="s">
        <v>1060</v>
      </c>
      <c r="CQ7" s="69" t="s">
        <v>1056</v>
      </c>
      <c r="CR7" s="71" t="s">
        <v>1060</v>
      </c>
      <c r="CS7" s="71" t="s">
        <v>1060</v>
      </c>
      <c r="CT7" s="71" t="s">
        <v>1054</v>
      </c>
      <c r="CU7" s="71" t="s">
        <v>1060</v>
      </c>
      <c r="CV7" s="71" t="s">
        <v>1060</v>
      </c>
      <c r="CW7" s="71" t="s">
        <v>1060</v>
      </c>
      <c r="CX7" s="71" t="s">
        <v>1060</v>
      </c>
      <c r="CY7" s="71" t="s">
        <v>1058</v>
      </c>
      <c r="CZ7" s="71" t="s">
        <v>1060</v>
      </c>
      <c r="DA7" s="71" t="s">
        <v>1082</v>
      </c>
      <c r="DB7" s="71" t="s">
        <v>1082</v>
      </c>
      <c r="DC7" s="71" t="s">
        <v>1068</v>
      </c>
      <c r="DD7" s="71" t="s">
        <v>1068</v>
      </c>
      <c r="DE7" s="71" t="s">
        <v>1068</v>
      </c>
      <c r="DF7" s="71" t="s">
        <v>1068</v>
      </c>
      <c r="DG7" s="71" t="s">
        <v>1054</v>
      </c>
      <c r="DH7" s="71" t="s">
        <v>1054</v>
      </c>
      <c r="DI7" s="71" t="s">
        <v>1054</v>
      </c>
      <c r="DJ7" s="71" t="s">
        <v>1054</v>
      </c>
      <c r="DK7" s="71" t="s">
        <v>1068</v>
      </c>
      <c r="DL7" s="71" t="s">
        <v>1054</v>
      </c>
      <c r="DM7" s="71" t="s">
        <v>1060</v>
      </c>
      <c r="DN7" s="71" t="s">
        <v>1060</v>
      </c>
      <c r="DO7" s="71" t="s">
        <v>1060</v>
      </c>
      <c r="DP7" s="71" t="s">
        <v>1060</v>
      </c>
      <c r="DQ7" s="71" t="s">
        <v>1058</v>
      </c>
      <c r="DR7" s="71" t="s">
        <v>1060</v>
      </c>
      <c r="DS7" s="71" t="s">
        <v>1082</v>
      </c>
      <c r="DT7" s="71" t="s">
        <v>1082</v>
      </c>
      <c r="DU7" s="71" t="s">
        <v>1060</v>
      </c>
      <c r="DV7" s="72" t="s">
        <v>1060</v>
      </c>
      <c r="DW7" s="72" t="s">
        <v>1061</v>
      </c>
      <c r="DX7" s="72" t="s">
        <v>1133</v>
      </c>
      <c r="DY7" s="72" t="s">
        <v>1054</v>
      </c>
      <c r="DZ7" s="72" t="s">
        <v>1060</v>
      </c>
      <c r="EA7" s="72" t="s">
        <v>1068</v>
      </c>
      <c r="EB7" s="72" t="s">
        <v>1056</v>
      </c>
      <c r="EC7" s="72" t="s">
        <v>1060</v>
      </c>
      <c r="ED7" s="72" t="s">
        <v>1068</v>
      </c>
      <c r="EE7" s="72" t="s">
        <v>1136</v>
      </c>
      <c r="EF7" s="72" t="s">
        <v>1068</v>
      </c>
      <c r="EG7" s="72" t="s">
        <v>1068</v>
      </c>
      <c r="EH7" s="72" t="s">
        <v>1068</v>
      </c>
      <c r="EI7" s="72" t="s">
        <v>1054</v>
      </c>
      <c r="EJ7" s="72" t="s">
        <v>1060</v>
      </c>
      <c r="EK7" s="72" t="s">
        <v>1054</v>
      </c>
      <c r="EL7" s="72" t="s">
        <v>1060</v>
      </c>
      <c r="EM7" s="72" t="s">
        <v>1068</v>
      </c>
      <c r="EN7" s="72" t="s">
        <v>1054</v>
      </c>
      <c r="EO7" s="72" t="s">
        <v>1060</v>
      </c>
      <c r="EP7" s="72" t="s">
        <v>1060</v>
      </c>
      <c r="EQ7" s="72"/>
      <c r="ER7" s="22" t="s">
        <v>1064</v>
      </c>
      <c r="ES7" s="22" t="s">
        <v>1064</v>
      </c>
      <c r="ET7" s="22" t="s">
        <v>1064</v>
      </c>
      <c r="EU7" s="22" t="s">
        <v>1064</v>
      </c>
      <c r="EV7" s="22" t="s">
        <v>1064</v>
      </c>
      <c r="EW7" s="22" t="s">
        <v>1054</v>
      </c>
      <c r="EX7" s="22" t="s">
        <v>1064</v>
      </c>
      <c r="EY7" s="45" t="s">
        <v>1064</v>
      </c>
      <c r="EZ7" s="45" t="s">
        <v>1054</v>
      </c>
      <c r="FA7" s="21" t="s">
        <v>1060</v>
      </c>
      <c r="FB7" s="21" t="s">
        <v>1060</v>
      </c>
      <c r="FC7" s="21" t="s">
        <v>1060</v>
      </c>
      <c r="FD7" s="21" t="s">
        <v>1060</v>
      </c>
      <c r="FE7" s="21" t="s">
        <v>1058</v>
      </c>
      <c r="FF7" s="21" t="s">
        <v>1060</v>
      </c>
      <c r="FG7" s="21" t="s">
        <v>1082</v>
      </c>
      <c r="FH7" s="21" t="s">
        <v>1082</v>
      </c>
      <c r="FI7" s="21" t="s">
        <v>1054</v>
      </c>
      <c r="FJ7" s="21" t="s">
        <v>1054</v>
      </c>
      <c r="FK7" s="21" t="s">
        <v>1054</v>
      </c>
      <c r="FL7" s="21" t="s">
        <v>1054</v>
      </c>
      <c r="FM7" s="21" t="s">
        <v>1060</v>
      </c>
      <c r="FN7" s="21" t="s">
        <v>1068</v>
      </c>
      <c r="FO7" s="21" t="s">
        <v>1068</v>
      </c>
      <c r="FP7" s="21" t="s">
        <v>1068</v>
      </c>
      <c r="FQ7" s="21" t="s">
        <v>1060</v>
      </c>
      <c r="FR7" s="21" t="s">
        <v>1060</v>
      </c>
      <c r="FS7" s="22" t="s">
        <v>1060</v>
      </c>
      <c r="FT7" s="22" t="s">
        <v>1158</v>
      </c>
      <c r="FU7" s="22" t="s">
        <v>1158</v>
      </c>
      <c r="FV7" s="22" t="s">
        <v>1054</v>
      </c>
      <c r="FW7" s="22" t="s">
        <v>1061</v>
      </c>
    </row>
    <row r="8" spans="1:179" ht="12.75" customHeight="1">
      <c r="A8" s="17" t="s">
        <v>1160</v>
      </c>
      <c r="B8" s="64" t="s">
        <v>82</v>
      </c>
      <c r="C8" s="64" t="s">
        <v>82</v>
      </c>
      <c r="D8" s="64" t="s">
        <v>142</v>
      </c>
      <c r="E8" s="64" t="s">
        <v>142</v>
      </c>
      <c r="F8" s="64" t="s">
        <v>82</v>
      </c>
      <c r="G8" s="64" t="s">
        <v>142</v>
      </c>
      <c r="H8" s="64" t="s">
        <v>142</v>
      </c>
      <c r="I8" s="64" t="s">
        <v>82</v>
      </c>
      <c r="J8" s="64" t="s">
        <v>82</v>
      </c>
      <c r="K8" s="64" t="s">
        <v>82</v>
      </c>
      <c r="L8" s="64" t="s">
        <v>82</v>
      </c>
      <c r="M8" s="64" t="s">
        <v>82</v>
      </c>
      <c r="N8" s="64" t="s">
        <v>142</v>
      </c>
      <c r="O8" s="64" t="s">
        <v>82</v>
      </c>
      <c r="P8" s="64" t="s">
        <v>142</v>
      </c>
      <c r="Q8" s="64" t="s">
        <v>82</v>
      </c>
      <c r="R8" s="64" t="s">
        <v>82</v>
      </c>
      <c r="S8" s="64" t="s">
        <v>142</v>
      </c>
      <c r="T8" s="64" t="s">
        <v>82</v>
      </c>
      <c r="U8" s="64" t="s">
        <v>142</v>
      </c>
      <c r="V8" s="64" t="s">
        <v>142</v>
      </c>
      <c r="W8" s="64" t="s">
        <v>142</v>
      </c>
      <c r="X8" s="64" t="s">
        <v>142</v>
      </c>
      <c r="Y8" s="64" t="s">
        <v>142</v>
      </c>
      <c r="Z8" s="64" t="s">
        <v>82</v>
      </c>
      <c r="AA8" s="64" t="s">
        <v>142</v>
      </c>
      <c r="AB8" s="64" t="s">
        <v>142</v>
      </c>
      <c r="AC8" s="64" t="s">
        <v>142</v>
      </c>
      <c r="AD8" s="64" t="s">
        <v>1177</v>
      </c>
      <c r="AE8" s="64" t="s">
        <v>82</v>
      </c>
      <c r="AF8" s="64" t="s">
        <v>142</v>
      </c>
      <c r="AG8" s="66" t="s">
        <v>82</v>
      </c>
      <c r="AH8" s="66" t="s">
        <v>142</v>
      </c>
      <c r="AI8" s="66" t="s">
        <v>1180</v>
      </c>
      <c r="AJ8" s="66" t="s">
        <v>1182</v>
      </c>
      <c r="AK8" s="66" t="s">
        <v>1180</v>
      </c>
      <c r="AL8" s="66" t="s">
        <v>142</v>
      </c>
      <c r="AM8" s="66" t="s">
        <v>1180</v>
      </c>
      <c r="AN8" s="66" t="s">
        <v>142</v>
      </c>
      <c r="AO8" s="66" t="s">
        <v>142</v>
      </c>
      <c r="AP8" s="66" t="s">
        <v>1180</v>
      </c>
      <c r="AQ8" s="66" t="s">
        <v>1180</v>
      </c>
      <c r="AR8" s="66" t="s">
        <v>1180</v>
      </c>
      <c r="AS8" s="66" t="s">
        <v>142</v>
      </c>
      <c r="AT8" s="66" t="s">
        <v>82</v>
      </c>
      <c r="AU8" s="66" t="s">
        <v>142</v>
      </c>
      <c r="AV8" s="66" t="s">
        <v>82</v>
      </c>
      <c r="AW8" s="66" t="s">
        <v>142</v>
      </c>
      <c r="AX8" s="66" t="s">
        <v>142</v>
      </c>
      <c r="AY8" s="66" t="s">
        <v>142</v>
      </c>
      <c r="AZ8" s="66" t="s">
        <v>142</v>
      </c>
      <c r="BA8" s="66" t="s">
        <v>142</v>
      </c>
      <c r="BB8" s="66" t="s">
        <v>142</v>
      </c>
      <c r="BC8" s="66" t="s">
        <v>82</v>
      </c>
      <c r="BD8" s="66" t="s">
        <v>82</v>
      </c>
      <c r="BE8" s="66" t="s">
        <v>1180</v>
      </c>
      <c r="BF8" s="34" t="s">
        <v>82</v>
      </c>
      <c r="BG8" s="34" t="s">
        <v>82</v>
      </c>
      <c r="BH8" s="34" t="s">
        <v>82</v>
      </c>
      <c r="BI8" s="34" t="s">
        <v>1180</v>
      </c>
      <c r="BJ8" s="34" t="s">
        <v>1180</v>
      </c>
      <c r="BK8" s="34" t="s">
        <v>1180</v>
      </c>
      <c r="BL8" s="34" t="s">
        <v>142</v>
      </c>
      <c r="BM8" s="67" t="s">
        <v>82</v>
      </c>
      <c r="BN8" s="67" t="s">
        <v>1204</v>
      </c>
      <c r="BO8" s="67" t="s">
        <v>1204</v>
      </c>
      <c r="BP8" s="67" t="s">
        <v>1204</v>
      </c>
      <c r="BQ8" s="67" t="s">
        <v>1204</v>
      </c>
      <c r="BR8" s="68" t="s">
        <v>82</v>
      </c>
      <c r="BS8" s="68" t="s">
        <v>82</v>
      </c>
      <c r="BT8" s="69" t="s">
        <v>142</v>
      </c>
      <c r="BU8" s="69" t="s">
        <v>82</v>
      </c>
      <c r="BV8" s="69" t="s">
        <v>82</v>
      </c>
      <c r="BW8" s="69" t="s">
        <v>1209</v>
      </c>
      <c r="BX8" s="69" t="s">
        <v>1209</v>
      </c>
      <c r="BY8" s="69" t="s">
        <v>1209</v>
      </c>
      <c r="BZ8" s="69" t="s">
        <v>142</v>
      </c>
      <c r="CA8" s="69" t="s">
        <v>142</v>
      </c>
      <c r="CB8" s="69" t="s">
        <v>142</v>
      </c>
      <c r="CC8" s="69" t="s">
        <v>142</v>
      </c>
      <c r="CD8" s="69" t="s">
        <v>142</v>
      </c>
      <c r="CE8" s="69" t="s">
        <v>142</v>
      </c>
      <c r="CF8" s="69" t="s">
        <v>82</v>
      </c>
      <c r="CG8" s="69" t="s">
        <v>142</v>
      </c>
      <c r="CH8" s="69" t="s">
        <v>1209</v>
      </c>
      <c r="CI8" s="69" t="s">
        <v>142</v>
      </c>
      <c r="CJ8" s="69" t="s">
        <v>82</v>
      </c>
      <c r="CK8" s="69" t="s">
        <v>142</v>
      </c>
      <c r="CL8" s="69" t="s">
        <v>142</v>
      </c>
      <c r="CM8" s="69" t="s">
        <v>82</v>
      </c>
      <c r="CN8" s="69" t="s">
        <v>142</v>
      </c>
      <c r="CO8" s="69" t="s">
        <v>142</v>
      </c>
      <c r="CP8" s="69" t="s">
        <v>142</v>
      </c>
      <c r="CQ8" s="69" t="s">
        <v>142</v>
      </c>
      <c r="CR8" s="71" t="s">
        <v>82</v>
      </c>
      <c r="CS8" s="71" t="s">
        <v>142</v>
      </c>
      <c r="CT8" s="71" t="s">
        <v>82</v>
      </c>
      <c r="CU8" s="71" t="s">
        <v>142</v>
      </c>
      <c r="CV8" s="71" t="s">
        <v>142</v>
      </c>
      <c r="CW8" s="71" t="s">
        <v>142</v>
      </c>
      <c r="CX8" s="71" t="s">
        <v>142</v>
      </c>
      <c r="CY8" s="71" t="s">
        <v>142</v>
      </c>
      <c r="CZ8" s="71" t="s">
        <v>82</v>
      </c>
      <c r="DA8" s="71" t="s">
        <v>142</v>
      </c>
      <c r="DB8" s="71" t="s">
        <v>82</v>
      </c>
      <c r="DC8" s="71" t="s">
        <v>142</v>
      </c>
      <c r="DD8" s="71" t="s">
        <v>142</v>
      </c>
      <c r="DE8" s="71" t="s">
        <v>142</v>
      </c>
      <c r="DF8" s="71" t="s">
        <v>142</v>
      </c>
      <c r="DG8" s="71" t="s">
        <v>82</v>
      </c>
      <c r="DH8" s="71" t="s">
        <v>82</v>
      </c>
      <c r="DI8" s="71" t="s">
        <v>82</v>
      </c>
      <c r="DJ8" s="71" t="s">
        <v>82</v>
      </c>
      <c r="DK8" s="71" t="s">
        <v>142</v>
      </c>
      <c r="DL8" s="71" t="s">
        <v>142</v>
      </c>
      <c r="DM8" s="71" t="s">
        <v>142</v>
      </c>
      <c r="DN8" s="71" t="s">
        <v>142</v>
      </c>
      <c r="DO8" s="71" t="s">
        <v>142</v>
      </c>
      <c r="DP8" s="71" t="s">
        <v>142</v>
      </c>
      <c r="DQ8" s="71" t="s">
        <v>142</v>
      </c>
      <c r="DR8" s="71" t="s">
        <v>82</v>
      </c>
      <c r="DS8" s="71" t="s">
        <v>142</v>
      </c>
      <c r="DT8" s="71" t="s">
        <v>82</v>
      </c>
      <c r="DU8" s="71" t="s">
        <v>82</v>
      </c>
      <c r="DV8" s="72" t="s">
        <v>82</v>
      </c>
      <c r="DW8" s="72" t="s">
        <v>142</v>
      </c>
      <c r="DX8" s="72" t="s">
        <v>142</v>
      </c>
      <c r="DY8" s="72" t="s">
        <v>82</v>
      </c>
      <c r="DZ8" s="72" t="s">
        <v>142</v>
      </c>
      <c r="EA8" s="72" t="s">
        <v>142</v>
      </c>
      <c r="EB8" s="72" t="s">
        <v>142</v>
      </c>
      <c r="EC8" s="72" t="s">
        <v>142</v>
      </c>
      <c r="ED8" s="72" t="s">
        <v>142</v>
      </c>
      <c r="EE8" s="72" t="s">
        <v>142</v>
      </c>
      <c r="EF8" s="72" t="s">
        <v>142</v>
      </c>
      <c r="EG8" s="72" t="s">
        <v>142</v>
      </c>
      <c r="EH8" s="72" t="s">
        <v>142</v>
      </c>
      <c r="EI8" s="72" t="s">
        <v>82</v>
      </c>
      <c r="EJ8" s="72" t="s">
        <v>142</v>
      </c>
      <c r="EK8" s="72" t="s">
        <v>82</v>
      </c>
      <c r="EL8" s="72" t="s">
        <v>142</v>
      </c>
      <c r="EM8" s="72" t="s">
        <v>142</v>
      </c>
      <c r="EN8" s="72" t="s">
        <v>142</v>
      </c>
      <c r="EO8" s="72" t="s">
        <v>142</v>
      </c>
      <c r="EP8" s="72" t="s">
        <v>142</v>
      </c>
      <c r="EQ8" s="72"/>
      <c r="ER8" s="22" t="s">
        <v>142</v>
      </c>
      <c r="ES8" s="22" t="s">
        <v>142</v>
      </c>
      <c r="ET8" s="22" t="s">
        <v>142</v>
      </c>
      <c r="EU8" s="22" t="s">
        <v>142</v>
      </c>
      <c r="EV8" s="22" t="s">
        <v>142</v>
      </c>
      <c r="EW8" s="22" t="s">
        <v>142</v>
      </c>
      <c r="EX8" s="22" t="s">
        <v>142</v>
      </c>
      <c r="EY8" s="45" t="s">
        <v>142</v>
      </c>
      <c r="EZ8" s="45" t="s">
        <v>82</v>
      </c>
      <c r="FA8" s="21" t="s">
        <v>142</v>
      </c>
      <c r="FB8" s="21" t="s">
        <v>142</v>
      </c>
      <c r="FC8" s="21" t="s">
        <v>142</v>
      </c>
      <c r="FD8" s="21" t="s">
        <v>142</v>
      </c>
      <c r="FE8" s="21" t="s">
        <v>142</v>
      </c>
      <c r="FF8" s="21" t="s">
        <v>82</v>
      </c>
      <c r="FG8" s="21" t="s">
        <v>142</v>
      </c>
      <c r="FH8" s="21" t="s">
        <v>82</v>
      </c>
      <c r="FI8" s="21" t="s">
        <v>142</v>
      </c>
      <c r="FJ8" s="21" t="s">
        <v>142</v>
      </c>
      <c r="FK8" s="21" t="s">
        <v>142</v>
      </c>
      <c r="FL8" s="21" t="s">
        <v>142</v>
      </c>
      <c r="FM8" s="21" t="s">
        <v>1042</v>
      </c>
      <c r="FN8" s="21" t="s">
        <v>142</v>
      </c>
      <c r="FO8" s="21" t="s">
        <v>142</v>
      </c>
      <c r="FP8" s="21" t="s">
        <v>142</v>
      </c>
      <c r="FQ8" s="21" t="s">
        <v>142</v>
      </c>
      <c r="FR8" s="21" t="s">
        <v>142</v>
      </c>
      <c r="FS8" s="22" t="s">
        <v>142</v>
      </c>
      <c r="FT8" s="22" t="s">
        <v>1293</v>
      </c>
      <c r="FU8" s="22" t="s">
        <v>142</v>
      </c>
      <c r="FV8" s="22" t="s">
        <v>1293</v>
      </c>
      <c r="FW8" s="22" t="s">
        <v>142</v>
      </c>
    </row>
    <row r="9" spans="1:179" ht="12.75" customHeight="1">
      <c r="A9" s="17" t="s">
        <v>1296</v>
      </c>
      <c r="B9" s="64"/>
      <c r="C9" s="64" t="s">
        <v>142</v>
      </c>
      <c r="D9" s="64"/>
      <c r="E9" s="64"/>
      <c r="F9" s="64"/>
      <c r="G9" s="64"/>
      <c r="H9" s="64"/>
      <c r="I9" s="64" t="s">
        <v>82</v>
      </c>
      <c r="J9" s="64" t="s">
        <v>142</v>
      </c>
      <c r="K9" s="64"/>
      <c r="L9" s="64" t="s">
        <v>142</v>
      </c>
      <c r="M9" s="64"/>
      <c r="N9" s="64"/>
      <c r="O9" s="64"/>
      <c r="P9" s="64"/>
      <c r="Q9" s="64"/>
      <c r="R9" s="64" t="s">
        <v>101</v>
      </c>
      <c r="S9" s="64"/>
      <c r="T9" s="64" t="s">
        <v>82</v>
      </c>
      <c r="U9" s="64"/>
      <c r="V9" s="64"/>
      <c r="W9" s="64"/>
      <c r="X9" s="64"/>
      <c r="Y9" s="64"/>
      <c r="Z9" s="64" t="s">
        <v>1191</v>
      </c>
      <c r="AA9" s="64"/>
      <c r="AB9" s="64"/>
      <c r="AC9" s="64"/>
      <c r="AD9" s="64"/>
      <c r="AE9" s="64" t="s">
        <v>142</v>
      </c>
      <c r="AF9" s="64"/>
      <c r="AG9" s="66" t="s">
        <v>82</v>
      </c>
      <c r="AH9" s="66"/>
      <c r="AI9" s="66" t="s">
        <v>53</v>
      </c>
      <c r="AJ9" s="66"/>
      <c r="AK9" s="66" t="s">
        <v>58</v>
      </c>
      <c r="AL9" s="66"/>
      <c r="AM9" s="66" t="s">
        <v>1107</v>
      </c>
      <c r="AN9" s="66"/>
      <c r="AO9" s="66"/>
      <c r="AP9" s="66" t="s">
        <v>70</v>
      </c>
      <c r="AQ9" s="66" t="s">
        <v>1129</v>
      </c>
      <c r="AR9" s="66"/>
      <c r="AS9" s="66"/>
      <c r="AT9" s="66" t="s">
        <v>73</v>
      </c>
      <c r="AU9" s="66"/>
      <c r="AV9" s="66" t="s">
        <v>82</v>
      </c>
      <c r="AW9" s="66"/>
      <c r="AX9" s="66"/>
      <c r="AY9" s="66"/>
      <c r="AZ9" s="66"/>
      <c r="BA9" s="66"/>
      <c r="BB9" s="66"/>
      <c r="BC9" s="66" t="s">
        <v>82</v>
      </c>
      <c r="BD9" s="66" t="s">
        <v>358</v>
      </c>
      <c r="BE9" s="66" t="s">
        <v>142</v>
      </c>
      <c r="BF9" s="34" t="s">
        <v>82</v>
      </c>
      <c r="BG9" s="34"/>
      <c r="BH9" s="34"/>
      <c r="BI9" s="34"/>
      <c r="BJ9" s="34"/>
      <c r="BK9" s="34"/>
      <c r="BL9" s="34"/>
      <c r="BM9" s="67" t="s">
        <v>142</v>
      </c>
      <c r="BN9" s="67" t="s">
        <v>70</v>
      </c>
      <c r="BO9" s="67" t="s">
        <v>1129</v>
      </c>
      <c r="BP9" s="67"/>
      <c r="BQ9" s="67"/>
      <c r="BR9" s="68" t="s">
        <v>142</v>
      </c>
      <c r="BS9" s="68" t="s">
        <v>142</v>
      </c>
      <c r="BT9" s="69"/>
      <c r="BU9" s="69" t="s">
        <v>82</v>
      </c>
      <c r="BV9" s="69" t="s">
        <v>142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71"/>
      <c r="CS9" s="71"/>
      <c r="CT9" s="71" t="s">
        <v>82</v>
      </c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 t="s">
        <v>82</v>
      </c>
      <c r="DH9" s="71" t="s">
        <v>82</v>
      </c>
      <c r="DI9" s="71" t="s">
        <v>82</v>
      </c>
      <c r="DJ9" s="71" t="s">
        <v>82</v>
      </c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 t="s">
        <v>1191</v>
      </c>
      <c r="DV9" s="72"/>
      <c r="DW9" s="72"/>
      <c r="DX9" s="72"/>
      <c r="DY9" s="72" t="s">
        <v>82</v>
      </c>
      <c r="DZ9" s="72"/>
      <c r="EA9" s="72"/>
      <c r="EB9" s="72"/>
      <c r="EC9" s="72"/>
      <c r="ED9" s="72"/>
      <c r="EE9" s="72"/>
      <c r="EF9" s="72"/>
      <c r="EG9" s="72"/>
      <c r="EH9" s="72"/>
      <c r="EI9" s="72" t="s">
        <v>1398</v>
      </c>
      <c r="EJ9" s="72"/>
      <c r="EK9" s="72" t="s">
        <v>82</v>
      </c>
      <c r="EL9" s="72"/>
      <c r="EM9" s="72"/>
      <c r="EN9" s="72"/>
      <c r="EO9" s="72"/>
      <c r="EP9" s="72"/>
      <c r="EQ9" s="72"/>
      <c r="ER9" s="22"/>
      <c r="ES9" s="22"/>
      <c r="ET9" s="22"/>
      <c r="EU9" s="22"/>
      <c r="EV9" s="22"/>
      <c r="EW9" s="22" t="s">
        <v>82</v>
      </c>
      <c r="EX9" s="22"/>
      <c r="EY9" s="45"/>
      <c r="EZ9" s="45" t="s">
        <v>142</v>
      </c>
      <c r="FA9" s="21"/>
      <c r="FB9" s="21"/>
      <c r="FC9" s="21"/>
      <c r="FD9" s="21"/>
      <c r="FE9" s="21"/>
      <c r="FF9" s="21"/>
      <c r="FG9" s="21"/>
      <c r="FH9" s="21"/>
      <c r="FI9" s="21" t="s">
        <v>82</v>
      </c>
      <c r="FJ9" s="21" t="s">
        <v>82</v>
      </c>
      <c r="FK9" s="21" t="s">
        <v>82</v>
      </c>
      <c r="FL9" s="21" t="s">
        <v>142</v>
      </c>
      <c r="FM9" s="21"/>
      <c r="FN9" s="21"/>
      <c r="FO9" s="21"/>
      <c r="FP9" s="21"/>
      <c r="FQ9" s="21"/>
      <c r="FR9" s="21"/>
      <c r="FS9" s="22"/>
      <c r="FT9" s="22"/>
      <c r="FU9" s="22"/>
      <c r="FV9" s="22" t="s">
        <v>82</v>
      </c>
      <c r="FW9" s="22"/>
    </row>
    <row r="10" spans="1:179" ht="50.25" customHeight="1">
      <c r="A10" s="86" t="s">
        <v>1000</v>
      </c>
      <c r="B10" s="87" t="s">
        <v>1424</v>
      </c>
      <c r="C10" s="87" t="s">
        <v>1429</v>
      </c>
      <c r="D10" s="87" t="s">
        <v>1430</v>
      </c>
      <c r="E10" s="87" t="s">
        <v>1432</v>
      </c>
      <c r="F10" s="87" t="s">
        <v>1433</v>
      </c>
      <c r="G10" s="87" t="s">
        <v>1435</v>
      </c>
      <c r="H10" s="87" t="s">
        <v>1436</v>
      </c>
      <c r="I10" s="87" t="s">
        <v>1437</v>
      </c>
      <c r="J10" s="87"/>
      <c r="K10" s="87" t="s">
        <v>1440</v>
      </c>
      <c r="L10" s="87" t="s">
        <v>1441</v>
      </c>
      <c r="M10" s="87" t="s">
        <v>1443</v>
      </c>
      <c r="N10" s="87" t="s">
        <v>1444</v>
      </c>
      <c r="O10" s="87" t="s">
        <v>1445</v>
      </c>
      <c r="P10" s="87" t="s">
        <v>1447</v>
      </c>
      <c r="Q10" s="87" t="s">
        <v>1448</v>
      </c>
      <c r="R10" s="87" t="s">
        <v>1450</v>
      </c>
      <c r="S10" s="87" t="s">
        <v>1451</v>
      </c>
      <c r="T10" s="87" t="s">
        <v>1453</v>
      </c>
      <c r="U10" s="87" t="s">
        <v>1455</v>
      </c>
      <c r="V10" s="87" t="s">
        <v>1456</v>
      </c>
      <c r="W10" s="87" t="s">
        <v>1458</v>
      </c>
      <c r="X10" s="87" t="s">
        <v>1460</v>
      </c>
      <c r="Y10" s="87" t="s">
        <v>1462</v>
      </c>
      <c r="Z10" s="87" t="s">
        <v>858</v>
      </c>
      <c r="AA10" s="87" t="s">
        <v>859</v>
      </c>
      <c r="AB10" s="87" t="s">
        <v>1463</v>
      </c>
      <c r="AC10" s="87" t="s">
        <v>1464</v>
      </c>
      <c r="AD10" s="87" t="s">
        <v>1466</v>
      </c>
      <c r="AE10" s="87" t="s">
        <v>1467</v>
      </c>
      <c r="AF10" s="87" t="s">
        <v>1469</v>
      </c>
      <c r="AG10" s="88" t="s">
        <v>1470</v>
      </c>
      <c r="AH10" s="88" t="s">
        <v>1473</v>
      </c>
      <c r="AI10" s="88" t="s">
        <v>1475</v>
      </c>
      <c r="AJ10" s="88" t="s">
        <v>1477</v>
      </c>
      <c r="AK10" s="88" t="s">
        <v>1478</v>
      </c>
      <c r="AL10" s="88" t="s">
        <v>1480</v>
      </c>
      <c r="AM10" s="88" t="s">
        <v>1482</v>
      </c>
      <c r="AN10" s="88" t="s">
        <v>1483</v>
      </c>
      <c r="AO10" s="88" t="s">
        <v>1485</v>
      </c>
      <c r="AP10" s="88" t="s">
        <v>1486</v>
      </c>
      <c r="AQ10" s="88" t="s">
        <v>19</v>
      </c>
      <c r="AR10" s="88" t="s">
        <v>1488</v>
      </c>
      <c r="AS10" s="88" t="s">
        <v>1489</v>
      </c>
      <c r="AT10" s="88" t="s">
        <v>1490</v>
      </c>
      <c r="AU10" s="88" t="s">
        <v>1491</v>
      </c>
      <c r="AV10" s="88" t="s">
        <v>1493</v>
      </c>
      <c r="AW10" s="88" t="s">
        <v>1494</v>
      </c>
      <c r="AX10" s="88" t="s">
        <v>894</v>
      </c>
      <c r="AY10" s="88" t="s">
        <v>1496</v>
      </c>
      <c r="AZ10" s="88" t="s">
        <v>1497</v>
      </c>
      <c r="BA10" s="88"/>
      <c r="BB10" s="88" t="s">
        <v>900</v>
      </c>
      <c r="BC10" s="88" t="s">
        <v>1500</v>
      </c>
      <c r="BD10" s="88"/>
      <c r="BE10" s="88" t="s">
        <v>904</v>
      </c>
      <c r="BF10" s="89" t="s">
        <v>1503</v>
      </c>
      <c r="BG10" s="89" t="s">
        <v>1506</v>
      </c>
      <c r="BH10" s="89" t="s">
        <v>907</v>
      </c>
      <c r="BI10" s="89" t="s">
        <v>1478</v>
      </c>
      <c r="BJ10" s="89" t="s">
        <v>1475</v>
      </c>
      <c r="BK10" s="89" t="s">
        <v>1488</v>
      </c>
      <c r="BL10" s="89" t="s">
        <v>1510</v>
      </c>
      <c r="BM10" s="90" t="s">
        <v>1511</v>
      </c>
      <c r="BN10" s="90" t="s">
        <v>1516</v>
      </c>
      <c r="BO10" s="90" t="s">
        <v>19</v>
      </c>
      <c r="BP10" s="90" t="s">
        <v>1488</v>
      </c>
      <c r="BQ10" s="90" t="s">
        <v>1518</v>
      </c>
      <c r="BR10" s="91" t="s">
        <v>1520</v>
      </c>
      <c r="BS10" s="91" t="s">
        <v>1524</v>
      </c>
      <c r="BT10" s="92" t="s">
        <v>1526</v>
      </c>
      <c r="BU10" s="92" t="s">
        <v>1503</v>
      </c>
      <c r="BV10" s="92" t="s">
        <v>1529</v>
      </c>
      <c r="BW10" s="92" t="s">
        <v>16</v>
      </c>
      <c r="BX10" s="92" t="s">
        <v>1530</v>
      </c>
      <c r="BY10" s="92" t="s">
        <v>1531</v>
      </c>
      <c r="BZ10" s="92" t="s">
        <v>1533</v>
      </c>
      <c r="CA10" s="92" t="s">
        <v>1534</v>
      </c>
      <c r="CB10" s="92" t="s">
        <v>1535</v>
      </c>
      <c r="CC10" s="92" t="s">
        <v>1537</v>
      </c>
      <c r="CD10" s="92" t="s">
        <v>1538</v>
      </c>
      <c r="CE10" s="92" t="s">
        <v>1540</v>
      </c>
      <c r="CF10" s="92" t="s">
        <v>1542</v>
      </c>
      <c r="CG10" s="92" t="s">
        <v>1543</v>
      </c>
      <c r="CH10" s="92" t="s">
        <v>940</v>
      </c>
      <c r="CI10" s="92" t="s">
        <v>941</v>
      </c>
      <c r="CJ10" s="92" t="s">
        <v>1545</v>
      </c>
      <c r="CK10" s="92" t="s">
        <v>1547</v>
      </c>
      <c r="CL10" s="92" t="s">
        <v>1548</v>
      </c>
      <c r="CM10" s="92" t="s">
        <v>1550</v>
      </c>
      <c r="CN10" s="92" t="s">
        <v>1551</v>
      </c>
      <c r="CO10" s="92" t="s">
        <v>1553</v>
      </c>
      <c r="CP10" s="92" t="s">
        <v>1555</v>
      </c>
      <c r="CQ10" s="92" t="s">
        <v>1556</v>
      </c>
      <c r="CR10" s="93" t="s">
        <v>1557</v>
      </c>
      <c r="CS10" s="93" t="s">
        <v>957</v>
      </c>
      <c r="CT10" s="93" t="s">
        <v>1503</v>
      </c>
      <c r="CU10" s="93" t="s">
        <v>960</v>
      </c>
      <c r="CV10" s="93" t="s">
        <v>961</v>
      </c>
      <c r="CW10" s="93" t="s">
        <v>963</v>
      </c>
      <c r="CX10" s="93" t="s">
        <v>964</v>
      </c>
      <c r="CY10" s="93" t="s">
        <v>944</v>
      </c>
      <c r="CZ10" s="93" t="s">
        <v>943</v>
      </c>
      <c r="DA10" s="93" t="s">
        <v>1566</v>
      </c>
      <c r="DB10" s="93" t="s">
        <v>1550</v>
      </c>
      <c r="DC10" s="93" t="s">
        <v>1568</v>
      </c>
      <c r="DD10" s="93" t="s">
        <v>1568</v>
      </c>
      <c r="DE10" s="93" t="s">
        <v>1570</v>
      </c>
      <c r="DF10" s="93" t="s">
        <v>1572</v>
      </c>
      <c r="DG10" s="93" t="s">
        <v>1573</v>
      </c>
      <c r="DH10" s="93" t="s">
        <v>1575</v>
      </c>
      <c r="DI10" s="93" t="s">
        <v>1577</v>
      </c>
      <c r="DJ10" s="93" t="s">
        <v>1579</v>
      </c>
      <c r="DK10" s="93" t="s">
        <v>31</v>
      </c>
      <c r="DL10" s="93" t="s">
        <v>979</v>
      </c>
      <c r="DM10" s="93" t="s">
        <v>980</v>
      </c>
      <c r="DN10" s="93" t="s">
        <v>982</v>
      </c>
      <c r="DO10" s="93" t="s">
        <v>984</v>
      </c>
      <c r="DP10" s="93" t="s">
        <v>985</v>
      </c>
      <c r="DQ10" s="93" t="s">
        <v>987</v>
      </c>
      <c r="DR10" s="93" t="s">
        <v>989</v>
      </c>
      <c r="DS10" s="93" t="s">
        <v>1566</v>
      </c>
      <c r="DT10" s="93" t="s">
        <v>1550</v>
      </c>
      <c r="DU10" s="93" t="s">
        <v>858</v>
      </c>
      <c r="DV10" s="94" t="s">
        <v>1584</v>
      </c>
      <c r="DW10" s="94" t="s">
        <v>1589</v>
      </c>
      <c r="DX10" s="94" t="s">
        <v>1000</v>
      </c>
      <c r="DY10" s="94" t="s">
        <v>1503</v>
      </c>
      <c r="DZ10" s="94" t="s">
        <v>1591</v>
      </c>
      <c r="EA10" s="94" t="s">
        <v>1593</v>
      </c>
      <c r="EB10" s="94" t="s">
        <v>1430</v>
      </c>
      <c r="EC10" s="94" t="s">
        <v>1596</v>
      </c>
      <c r="ED10" s="94" t="s">
        <v>1598</v>
      </c>
      <c r="EE10" s="94" t="s">
        <v>1599</v>
      </c>
      <c r="EF10" s="94" t="s">
        <v>1568</v>
      </c>
      <c r="EG10" s="94" t="s">
        <v>1568</v>
      </c>
      <c r="EH10" s="94" t="s">
        <v>1570</v>
      </c>
      <c r="EI10" s="94" t="s">
        <v>1604</v>
      </c>
      <c r="EJ10" s="94" t="s">
        <v>1605</v>
      </c>
      <c r="EK10" s="94" t="s">
        <v>1607</v>
      </c>
      <c r="EL10" s="94" t="s">
        <v>1609</v>
      </c>
      <c r="EM10" s="94" t="s">
        <v>1611</v>
      </c>
      <c r="EN10" s="94" t="s">
        <v>1613</v>
      </c>
      <c r="EO10" s="94" t="s">
        <v>1615</v>
      </c>
      <c r="EP10" s="94" t="s">
        <v>1616</v>
      </c>
      <c r="EQ10" s="94" t="s">
        <v>1618</v>
      </c>
      <c r="ER10" s="95" t="s">
        <v>1620</v>
      </c>
      <c r="ES10" s="95" t="s">
        <v>1624</v>
      </c>
      <c r="ET10" s="95" t="s">
        <v>1626</v>
      </c>
      <c r="EU10" s="95" t="s">
        <v>1627</v>
      </c>
      <c r="EV10" s="95" t="s">
        <v>1629</v>
      </c>
      <c r="EW10" s="95" t="s">
        <v>1503</v>
      </c>
      <c r="EX10" s="95" t="s">
        <v>1631</v>
      </c>
      <c r="EY10" s="96" t="s">
        <v>1632</v>
      </c>
      <c r="EZ10" s="96" t="s">
        <v>1638</v>
      </c>
      <c r="FA10" s="46" t="s">
        <v>960</v>
      </c>
      <c r="FB10" s="46" t="s">
        <v>961</v>
      </c>
      <c r="FC10" s="46" t="s">
        <v>963</v>
      </c>
      <c r="FD10" s="46" t="s">
        <v>964</v>
      </c>
      <c r="FE10" s="46" t="s">
        <v>944</v>
      </c>
      <c r="FF10" s="46" t="s">
        <v>943</v>
      </c>
      <c r="FG10" s="46" t="s">
        <v>967</v>
      </c>
      <c r="FH10" s="46" t="s">
        <v>26</v>
      </c>
      <c r="FI10" s="46" t="s">
        <v>33</v>
      </c>
      <c r="FJ10" s="97" t="s">
        <v>973</v>
      </c>
      <c r="FK10" s="97" t="s">
        <v>971</v>
      </c>
      <c r="FL10" s="98" t="s">
        <v>1650</v>
      </c>
      <c r="FM10" s="46" t="s">
        <v>1042</v>
      </c>
      <c r="FN10" s="46" t="s">
        <v>968</v>
      </c>
      <c r="FO10" s="46" t="s">
        <v>1044</v>
      </c>
      <c r="FP10" s="46" t="s">
        <v>580</v>
      </c>
      <c r="FQ10" s="46" t="s">
        <v>607</v>
      </c>
      <c r="FR10" s="46" t="s">
        <v>1046</v>
      </c>
      <c r="FS10" s="99" t="s">
        <v>1047</v>
      </c>
      <c r="FT10" s="99" t="s">
        <v>1048</v>
      </c>
      <c r="FU10" s="99" t="s">
        <v>1049</v>
      </c>
      <c r="FV10" s="99" t="s">
        <v>33</v>
      </c>
      <c r="FW10" s="99" t="s">
        <v>30</v>
      </c>
    </row>
    <row r="11" spans="1:179" ht="12.75" customHeight="1">
      <c r="B11" s="17" t="s">
        <v>1670</v>
      </c>
      <c r="C11" s="17" t="s">
        <v>82</v>
      </c>
      <c r="E11" s="17" t="s">
        <v>1671</v>
      </c>
      <c r="F11" s="17" t="s">
        <v>1672</v>
      </c>
      <c r="G11" s="17" t="s">
        <v>1674</v>
      </c>
      <c r="I11" s="17" t="s">
        <v>82</v>
      </c>
      <c r="J11" s="17" t="s">
        <v>142</v>
      </c>
      <c r="K11" s="17" t="s">
        <v>1675</v>
      </c>
      <c r="L11" s="17" t="s">
        <v>142</v>
      </c>
      <c r="M11" s="17" t="s">
        <v>1676</v>
      </c>
      <c r="O11" s="100" t="s">
        <v>1677</v>
      </c>
      <c r="Q11" s="17" t="s">
        <v>45</v>
      </c>
      <c r="R11" s="17" t="s">
        <v>101</v>
      </c>
      <c r="T11" s="17" t="s">
        <v>142</v>
      </c>
      <c r="AF11" s="17" t="s">
        <v>142</v>
      </c>
      <c r="AG11" s="17" t="s">
        <v>142</v>
      </c>
      <c r="BC11" s="17" t="s">
        <v>142</v>
      </c>
      <c r="BF11" s="17" t="s">
        <v>142</v>
      </c>
      <c r="BL11" s="17" t="s">
        <v>82</v>
      </c>
      <c r="BM11" s="17" t="s">
        <v>82</v>
      </c>
      <c r="BN11" s="17" t="s">
        <v>70</v>
      </c>
      <c r="BO11" s="17" t="s">
        <v>182</v>
      </c>
      <c r="BP11" s="17" t="s">
        <v>1685</v>
      </c>
      <c r="BQ11" s="17" t="s">
        <v>530</v>
      </c>
      <c r="BR11" s="17" t="s">
        <v>142</v>
      </c>
      <c r="BS11" s="17" t="s">
        <v>142</v>
      </c>
      <c r="BU11" s="17" t="s">
        <v>82</v>
      </c>
      <c r="BV11" s="17" t="s">
        <v>82</v>
      </c>
      <c r="BW11" s="17" t="s">
        <v>65</v>
      </c>
      <c r="BX11" s="17" t="s">
        <v>1689</v>
      </c>
      <c r="BY11" s="17" t="s">
        <v>1690</v>
      </c>
      <c r="BZ11" s="17" t="s">
        <v>1691</v>
      </c>
      <c r="CF11" s="17" t="s">
        <v>1692</v>
      </c>
      <c r="CH11" s="17" t="s">
        <v>1693</v>
      </c>
      <c r="CI11" s="17" t="s">
        <v>1694</v>
      </c>
      <c r="CJ11" s="17" t="s">
        <v>1694</v>
      </c>
      <c r="CM11" s="17" t="s">
        <v>131</v>
      </c>
      <c r="CQ11" s="17" t="s">
        <v>153</v>
      </c>
      <c r="CR11" s="17" t="s">
        <v>1696</v>
      </c>
      <c r="CS11" s="17" t="s">
        <v>1672</v>
      </c>
      <c r="CT11" s="17" t="s">
        <v>82</v>
      </c>
      <c r="CU11" s="17" t="s">
        <v>1697</v>
      </c>
      <c r="CY11" s="17">
        <v>75020</v>
      </c>
      <c r="CZ11" s="17" t="s">
        <v>1696</v>
      </c>
      <c r="DB11" s="17" t="s">
        <v>131</v>
      </c>
      <c r="DG11" s="17" t="s">
        <v>82</v>
      </c>
      <c r="DH11" s="17" t="s">
        <v>82</v>
      </c>
      <c r="DI11" s="17" t="s">
        <v>82</v>
      </c>
      <c r="DJ11" s="17" t="s">
        <v>82</v>
      </c>
      <c r="DL11" s="17">
        <v>3</v>
      </c>
      <c r="DU11" s="17" t="s">
        <v>515</v>
      </c>
      <c r="DY11" s="17" t="s">
        <v>82</v>
      </c>
      <c r="EN11" s="12"/>
      <c r="EO11" s="12"/>
      <c r="EP11" s="12"/>
      <c r="EQ11" s="12"/>
    </row>
    <row r="12" spans="1:179" ht="12.75" customHeight="1">
      <c r="B12" s="17" t="s">
        <v>1704</v>
      </c>
      <c r="C12" s="17" t="s">
        <v>82</v>
      </c>
      <c r="F12" s="17" t="s">
        <v>1705</v>
      </c>
      <c r="I12" s="17" t="s">
        <v>82</v>
      </c>
      <c r="J12" s="17" t="s">
        <v>142</v>
      </c>
      <c r="K12" s="17" t="s">
        <v>1707</v>
      </c>
      <c r="L12" s="17" t="s">
        <v>142</v>
      </c>
      <c r="M12" s="17" t="s">
        <v>1709</v>
      </c>
      <c r="O12" s="100" t="s">
        <v>1710</v>
      </c>
      <c r="Q12" s="17" t="s">
        <v>45</v>
      </c>
      <c r="R12" s="17" t="s">
        <v>101</v>
      </c>
      <c r="T12" s="17" t="s">
        <v>142</v>
      </c>
      <c r="AF12" s="17" t="s">
        <v>142</v>
      </c>
      <c r="AG12" s="17" t="s">
        <v>142</v>
      </c>
      <c r="BC12" s="17" t="s">
        <v>142</v>
      </c>
      <c r="BF12" s="17" t="s">
        <v>142</v>
      </c>
      <c r="BL12" s="17" t="s">
        <v>82</v>
      </c>
      <c r="BM12" s="17" t="s">
        <v>82</v>
      </c>
      <c r="BN12" s="17" t="s">
        <v>170</v>
      </c>
      <c r="BO12" s="17" t="s">
        <v>71</v>
      </c>
      <c r="BP12" s="17" t="s">
        <v>1685</v>
      </c>
      <c r="BQ12" s="17" t="s">
        <v>530</v>
      </c>
      <c r="BR12" s="17" t="s">
        <v>142</v>
      </c>
      <c r="BS12" s="17" t="s">
        <v>142</v>
      </c>
      <c r="BU12" s="17" t="s">
        <v>82</v>
      </c>
      <c r="BV12" s="17" t="s">
        <v>142</v>
      </c>
      <c r="CM12" s="17" t="s">
        <v>131</v>
      </c>
      <c r="CQ12" s="17" t="s">
        <v>153</v>
      </c>
      <c r="CR12" s="17" t="s">
        <v>1715</v>
      </c>
      <c r="CS12" s="17" t="s">
        <v>1705</v>
      </c>
      <c r="CT12" s="17" t="s">
        <v>82</v>
      </c>
      <c r="CU12" s="17" t="s">
        <v>1716</v>
      </c>
      <c r="CV12" s="17" t="s">
        <v>1717</v>
      </c>
      <c r="CY12" s="17">
        <v>97822</v>
      </c>
      <c r="CZ12" s="17" t="s">
        <v>1715</v>
      </c>
      <c r="DB12" s="17" t="s">
        <v>131</v>
      </c>
      <c r="DG12" s="17" t="s">
        <v>82</v>
      </c>
      <c r="DH12" s="17" t="s">
        <v>82</v>
      </c>
      <c r="DI12" s="17" t="s">
        <v>82</v>
      </c>
      <c r="DJ12" s="17" t="s">
        <v>82</v>
      </c>
      <c r="DL12" s="17">
        <v>3</v>
      </c>
      <c r="DU12" s="17" t="s">
        <v>515</v>
      </c>
      <c r="DY12" s="17" t="s">
        <v>82</v>
      </c>
      <c r="EN12" s="12"/>
      <c r="EO12" s="12"/>
      <c r="EP12" s="12"/>
      <c r="EQ12" s="12"/>
    </row>
    <row r="13" spans="1:179" ht="12.75" customHeight="1">
      <c r="A13" s="101" t="e">
        <f>IF(AND(DG13="Y",#REF!=""),"1 ligne à intégrer","2 lignes à intégrer")</f>
        <v>#REF!</v>
      </c>
      <c r="B13" s="103" t="e">
        <f>IF(AND(DB13="FR",DG13="Y"),UPPER("S"&amp;LEFT(F13,4)&amp;LEFT(CY13,2)&amp;LEFT(CZ13,4)&amp;"01"),IF(AND(DB13="FR",DG13="N",DB14="FR"),UPPER("S"&amp;LEFT(F14,4)&amp;LEFT(CY14,2)&amp;LEFT(CZ14,4)&amp;"01"),IF(AND(DB13="FR",DG13="N",DB14&lt;&gt;"FR"),UPPER("S"&amp;LEFT(F14,4)&amp;LEFT(CY14,2)&amp;LEFT(CZ14,4)&amp;"01"&amp;"_"&amp;DB14),IF(AND(DB13&lt;&gt;"FR",DG13="Y"),UPPER("S"&amp;LEFT(F13,4)&amp;LEFT(CY13,2)&amp;LEFT(CZ13,4)&amp;"01"&amp;"_"&amp;DB13),IF(AND(DB13&lt;&gt;"FR",DG13="N",DB14="FR"),UPPER("S"&amp;LEFT(F14,4)&amp;LEFT(CY14,2)&amp;LEFT(CZ14,4)&amp;"01"),IF(AND(DB13&lt;&gt;"FR",DG13="N",DB14&lt;&gt;"FR"),UPPER("S"&amp;LEFT(F14,4)&amp;LEFT(CY14,2)&amp;LEFT(CZ14,4)&amp;"01"&amp;"_"&amp;DB14)))))))</f>
        <v>#REF!</v>
      </c>
      <c r="C13" s="104" t="s">
        <v>82</v>
      </c>
      <c r="D13" s="105"/>
      <c r="E13" s="105"/>
      <c r="F13" s="101" t="e">
        <f>IF(#REF!&lt;&gt;"",UPPER(#REF!),"")</f>
        <v>#REF!</v>
      </c>
      <c r="G13" s="105"/>
      <c r="H13" s="105"/>
      <c r="I13" s="104" t="s">
        <v>82</v>
      </c>
      <c r="J13" s="104" t="s">
        <v>142</v>
      </c>
      <c r="K13" s="101" t="e">
        <f>IF(#REF!&lt;&gt;"",UPPER(#REF!),"")</f>
        <v>#REF!</v>
      </c>
      <c r="L13" s="104" t="s">
        <v>142</v>
      </c>
      <c r="M13" s="101" t="e">
        <f>IF(#REF!&lt;&gt;"",UPPER(#REF!),"")</f>
        <v>#REF!</v>
      </c>
      <c r="N13" s="105"/>
      <c r="O13" s="101" t="e">
        <f>IF(#REF!&lt;&gt;"",UPPER(#REF!),"")</f>
        <v>#REF!</v>
      </c>
      <c r="P13" s="105"/>
      <c r="Q13" s="106" t="str">
        <f>IFERROR(VLOOKUP(#REF!,Données!$D$2:$E$10,2,0),"")</f>
        <v/>
      </c>
      <c r="R13" s="101" t="e">
        <f t="shared" ref="R13:S13" si="0">IF(#REF!&lt;&gt;"",#REF!,"")</f>
        <v>#REF!</v>
      </c>
      <c r="S13" s="101" t="e">
        <f t="shared" si="0"/>
        <v>#REF!</v>
      </c>
      <c r="T13" s="104" t="s">
        <v>142</v>
      </c>
      <c r="U13" s="107"/>
      <c r="V13" s="107"/>
      <c r="W13" s="107"/>
      <c r="X13" s="107"/>
      <c r="Y13" s="107"/>
      <c r="Z13" s="101" t="e">
        <f>IF(#REF!="","",#REF!)</f>
        <v>#REF!</v>
      </c>
      <c r="AA13" s="107"/>
      <c r="AB13" s="107"/>
      <c r="AC13" s="107"/>
      <c r="AD13" s="107"/>
      <c r="AE13" s="107"/>
      <c r="AF13" s="104" t="s">
        <v>142</v>
      </c>
      <c r="AG13" s="104" t="s">
        <v>142</v>
      </c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4" t="s">
        <v>142</v>
      </c>
      <c r="BG13" s="107"/>
      <c r="BH13" s="107"/>
      <c r="BI13" s="107"/>
      <c r="BJ13" s="107"/>
      <c r="BK13" s="107"/>
      <c r="BL13" s="107"/>
      <c r="BM13" s="104" t="s">
        <v>82</v>
      </c>
      <c r="BN13" s="101" t="e">
        <f>IF(#REF!="","",VLOOKUP(#REF!,Données!$AQ$2:$AR$4,2,0))</f>
        <v>#REF!</v>
      </c>
      <c r="BO13" s="101" t="e">
        <f>IF(#REF!="","",VLOOKUP(#REF!,Données!$AT$2:$AU$9,2,0))</f>
        <v>#REF!</v>
      </c>
      <c r="BP13" s="101" t="e">
        <f>IF(#REF!="","",VLOOKUP(#REF!,Données!$AW$2:$AX$25,2,0))</f>
        <v>#REF!</v>
      </c>
      <c r="BQ13" s="101" t="e">
        <f>IF(#REF!="","",+#REF!)</f>
        <v>#REF!</v>
      </c>
      <c r="BR13" s="104" t="s">
        <v>142</v>
      </c>
      <c r="BS13" s="104" t="s">
        <v>142</v>
      </c>
      <c r="BT13" s="104"/>
      <c r="BU13" s="104" t="s">
        <v>82</v>
      </c>
      <c r="BV13" s="103" t="e">
        <f>+IF(BN13="T","Y","N")</f>
        <v>#REF!</v>
      </c>
      <c r="BW13" s="101" t="e">
        <f>IF(BV13="Y",#REF!,"")</f>
        <v>#REF!</v>
      </c>
      <c r="BX13" s="101" t="e">
        <f>IF($BV13="Y",UPPER(#REF!),"")</f>
        <v>#REF!</v>
      </c>
      <c r="BY13" s="101" t="e">
        <f>IF($BV13="Y",IF(LEN(UPPER(#REF!))=11,UPPER(#REF!),CONCATENATE(UPPER(#REF!),"XXX")),"")</f>
        <v>#REF!</v>
      </c>
      <c r="BZ13" s="101" t="e">
        <f>IF($BV13="Y",IF(#REF!&lt;&gt;"",UPPER(#REF!),""),"")</f>
        <v>#REF!</v>
      </c>
      <c r="CA13" s="107"/>
      <c r="CB13" s="107"/>
      <c r="CC13" s="107"/>
      <c r="CD13" s="107"/>
      <c r="CE13" s="107"/>
      <c r="CF13" s="101" t="e">
        <f>IF($BV13="Y",IF(#REF!&lt;&gt;"",UPPER(#REF!),F13),"")</f>
        <v>#REF!</v>
      </c>
      <c r="CG13" s="107"/>
      <c r="CH13" s="101" t="e">
        <f>IF($BV13="Y",UPPER(#REF!),"")</f>
        <v>#REF!</v>
      </c>
      <c r="CI13" s="101" t="e">
        <f t="shared" ref="CI13:CJ13" si="1">IF($BV13="Y",IF(#REF!&lt;&gt;"",UPPER(#REF!),""),"")</f>
        <v>#REF!</v>
      </c>
      <c r="CJ13" s="101" t="e">
        <f t="shared" si="1"/>
        <v>#REF!</v>
      </c>
      <c r="CK13" s="107"/>
      <c r="CL13" s="107"/>
      <c r="CM13" s="101" t="e">
        <f>IF($BV13="Y",IF(#REF!&lt;&gt;"",UPPER(#REF!),""),"")</f>
        <v>#REF!</v>
      </c>
      <c r="CN13" s="107"/>
      <c r="CO13" s="107"/>
      <c r="CP13" s="107"/>
      <c r="CQ13" s="101" t="e">
        <f>IF($BV13="Y",IF(#REF!&lt;&gt;"",#REF!,""),"")</f>
        <v>#REF!</v>
      </c>
      <c r="CR13" s="108" t="e">
        <f t="shared" ref="CR13:CS13" si="2">IF(#REF!&lt;&gt;"",UPPER(#REF!),"")</f>
        <v>#REF!</v>
      </c>
      <c r="CS13" s="101" t="e">
        <f t="shared" si="2"/>
        <v>#REF!</v>
      </c>
      <c r="CT13" s="104" t="s">
        <v>82</v>
      </c>
      <c r="CU13" s="101" t="e">
        <f t="shared" ref="CU13:CZ13" si="3">IF(#REF!&lt;&gt;"",UPPER(#REF!),"")</f>
        <v>#REF!</v>
      </c>
      <c r="CV13" s="101" t="e">
        <f t="shared" si="3"/>
        <v>#REF!</v>
      </c>
      <c r="CW13" s="101" t="e">
        <f t="shared" si="3"/>
        <v>#REF!</v>
      </c>
      <c r="CX13" s="101" t="e">
        <f t="shared" si="3"/>
        <v>#REF!</v>
      </c>
      <c r="CY13" s="101" t="e">
        <f t="shared" si="3"/>
        <v>#REF!</v>
      </c>
      <c r="CZ13" s="108" t="e">
        <f t="shared" si="3"/>
        <v>#REF!</v>
      </c>
      <c r="DA13" s="101" t="e">
        <f>IF(#REF!&lt;&gt;"",#REF!,"")</f>
        <v>#REF!</v>
      </c>
      <c r="DB13" s="101" t="e">
        <f>IF(#REF!&lt;&gt;"",UPPER(#REF!),"")</f>
        <v>#REF!</v>
      </c>
      <c r="DC13" s="101" t="e">
        <f>IF(#REF!&lt;&gt;"",#REF!,"")</f>
        <v>#REF!</v>
      </c>
      <c r="DD13" s="107"/>
      <c r="DE13" s="101" t="e">
        <f>IF(#REF!&lt;&gt;"",#REF!,"")</f>
        <v>#REF!</v>
      </c>
      <c r="DF13" s="107"/>
      <c r="DG13" s="103" t="e">
        <f>IF(EXACT(CONCATENATE(#REF!,#REF!,#REF!,#REF!,#REF!,#REF!,#REF!,#REF!,#REF!,#REF!,#REF!),CONCATENATE(#REF!,#REF!,#REF!,#REF!,#REF!,#REF!,#REF!,#REF!,#REF!,#REF!,#REF!))=TRUE,"Y","N")</f>
        <v>#REF!</v>
      </c>
      <c r="DH13" s="104" t="s">
        <v>82</v>
      </c>
      <c r="DI13" s="104" t="s">
        <v>82</v>
      </c>
      <c r="DJ13" s="104" t="s">
        <v>82</v>
      </c>
      <c r="DK13" s="107"/>
      <c r="DL13" s="104">
        <v>3</v>
      </c>
      <c r="DM13" s="107"/>
      <c r="DN13" s="107"/>
      <c r="DO13" s="107"/>
      <c r="DP13" s="107"/>
      <c r="DQ13" s="107"/>
      <c r="DR13" s="107"/>
      <c r="DS13" s="107"/>
      <c r="DT13" s="107"/>
      <c r="DU13" s="101" t="e">
        <f t="shared" ref="DU13:DV13" si="4">IF(#REF!&lt;&gt;"",UPPER(#REF!),"")</f>
        <v>#REF!</v>
      </c>
      <c r="DV13" s="101" t="e">
        <f t="shared" si="4"/>
        <v>#REF!</v>
      </c>
      <c r="DW13" s="107"/>
      <c r="DX13" s="107"/>
      <c r="DY13" s="103" t="e">
        <f t="shared" ref="DY13:DY14" si="5">IF(#REF!&lt;&gt;"","Y","N")</f>
        <v>#REF!</v>
      </c>
      <c r="DZ13" s="101" t="e">
        <f t="shared" ref="DZ13:DZ14" si="6">IF(#REF!&lt;&gt;"",#REF!,"")</f>
        <v>#REF!</v>
      </c>
      <c r="EA13" s="107"/>
      <c r="EB13" s="101" t="e">
        <f t="shared" ref="EB13:EB14" si="7">IF(#REF!&lt;&gt;"",#REF!,"")</f>
        <v>#REF!</v>
      </c>
      <c r="EC13" s="107"/>
      <c r="ED13" s="101" t="e">
        <f>IF(DY13="N","",IF(#REF!&lt;&gt;"",UPPER(#REF!),""))</f>
        <v>#REF!</v>
      </c>
      <c r="EE13" s="107"/>
      <c r="EF13" s="101" t="e">
        <f t="shared" ref="EF13:EH13" si="8">IF(#REF!&lt;&gt;"",#REF!,"")</f>
        <v>#REF!</v>
      </c>
      <c r="EG13" s="101" t="e">
        <f t="shared" si="8"/>
        <v>#REF!</v>
      </c>
      <c r="EH13" s="101" t="e">
        <f t="shared" si="8"/>
        <v>#REF!</v>
      </c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4" t="s">
        <v>142</v>
      </c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4" t="s">
        <v>142</v>
      </c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4" t="s">
        <v>142</v>
      </c>
      <c r="FW13" s="107"/>
    </row>
    <row r="14" spans="1:179" ht="12.75" customHeight="1">
      <c r="A14" s="101" t="e">
        <f t="shared" ref="A14:B14" si="9">A13</f>
        <v>#REF!</v>
      </c>
      <c r="B14" s="103" t="e">
        <f t="shared" si="9"/>
        <v>#REF!</v>
      </c>
      <c r="C14" s="104" t="s">
        <v>142</v>
      </c>
      <c r="D14" s="103" t="str">
        <f t="shared" ref="D14:S14" si="10">IF(D13&lt;&gt;"",D13,"")</f>
        <v/>
      </c>
      <c r="E14" s="103" t="str">
        <f t="shared" si="10"/>
        <v/>
      </c>
      <c r="F14" s="103" t="e">
        <f t="shared" si="10"/>
        <v>#REF!</v>
      </c>
      <c r="G14" s="103" t="str">
        <f t="shared" si="10"/>
        <v/>
      </c>
      <c r="H14" s="103" t="str">
        <f t="shared" si="10"/>
        <v/>
      </c>
      <c r="I14" s="103" t="str">
        <f t="shared" si="10"/>
        <v>Y</v>
      </c>
      <c r="J14" s="103" t="str">
        <f t="shared" si="10"/>
        <v>N</v>
      </c>
      <c r="K14" s="103" t="e">
        <f t="shared" si="10"/>
        <v>#REF!</v>
      </c>
      <c r="L14" s="103" t="str">
        <f t="shared" si="10"/>
        <v>N</v>
      </c>
      <c r="M14" s="103" t="e">
        <f t="shared" si="10"/>
        <v>#REF!</v>
      </c>
      <c r="N14" s="103" t="str">
        <f t="shared" si="10"/>
        <v/>
      </c>
      <c r="O14" s="103" t="e">
        <f t="shared" si="10"/>
        <v>#REF!</v>
      </c>
      <c r="P14" s="103" t="str">
        <f t="shared" si="10"/>
        <v/>
      </c>
      <c r="Q14" s="103" t="str">
        <f t="shared" si="10"/>
        <v/>
      </c>
      <c r="R14" s="103" t="e">
        <f t="shared" si="10"/>
        <v>#REF!</v>
      </c>
      <c r="S14" s="103" t="e">
        <f t="shared" si="10"/>
        <v>#REF!</v>
      </c>
      <c r="T14" s="104" t="s">
        <v>142</v>
      </c>
      <c r="U14" s="107"/>
      <c r="V14" s="107"/>
      <c r="W14" s="107"/>
      <c r="X14" s="107"/>
      <c r="Y14" s="107"/>
      <c r="Z14" s="103" t="e">
        <f>IF(Z13&lt;&gt;"",Z13,"")</f>
        <v>#REF!</v>
      </c>
      <c r="AA14" s="107"/>
      <c r="AB14" s="107"/>
      <c r="AC14" s="107"/>
      <c r="AD14" s="107"/>
      <c r="AE14" s="107"/>
      <c r="AF14" s="103" t="str">
        <f>IF(AF13&lt;&gt;"",AF13,"")</f>
        <v>N</v>
      </c>
      <c r="AG14" s="104" t="s">
        <v>142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4" t="s">
        <v>142</v>
      </c>
      <c r="BG14" s="107"/>
      <c r="BH14" s="107"/>
      <c r="BI14" s="107"/>
      <c r="BJ14" s="107"/>
      <c r="BK14" s="107"/>
      <c r="BL14" s="107"/>
      <c r="BM14" s="103" t="str">
        <f t="shared" ref="BM14:BZ14" si="11">IF(BM13&lt;&gt;"",BM13,"")</f>
        <v>Y</v>
      </c>
      <c r="BN14" s="103" t="e">
        <f t="shared" si="11"/>
        <v>#REF!</v>
      </c>
      <c r="BO14" s="103" t="e">
        <f t="shared" si="11"/>
        <v>#REF!</v>
      </c>
      <c r="BP14" s="103" t="e">
        <f t="shared" si="11"/>
        <v>#REF!</v>
      </c>
      <c r="BQ14" s="103" t="e">
        <f t="shared" si="11"/>
        <v>#REF!</v>
      </c>
      <c r="BR14" s="103" t="str">
        <f t="shared" si="11"/>
        <v>N</v>
      </c>
      <c r="BS14" s="103" t="str">
        <f t="shared" si="11"/>
        <v>N</v>
      </c>
      <c r="BT14" s="103" t="str">
        <f t="shared" si="11"/>
        <v/>
      </c>
      <c r="BU14" s="103" t="str">
        <f t="shared" si="11"/>
        <v>Y</v>
      </c>
      <c r="BV14" s="103" t="e">
        <f t="shared" si="11"/>
        <v>#REF!</v>
      </c>
      <c r="BW14" s="103" t="e">
        <f t="shared" si="11"/>
        <v>#REF!</v>
      </c>
      <c r="BX14" s="103" t="e">
        <f t="shared" si="11"/>
        <v>#REF!</v>
      </c>
      <c r="BY14" s="103" t="e">
        <f t="shared" si="11"/>
        <v>#REF!</v>
      </c>
      <c r="BZ14" s="103" t="e">
        <f t="shared" si="11"/>
        <v>#REF!</v>
      </c>
      <c r="CA14" s="107"/>
      <c r="CB14" s="107"/>
      <c r="CC14" s="107"/>
      <c r="CD14" s="107"/>
      <c r="CE14" s="107"/>
      <c r="CF14" s="103" t="e">
        <f>IF(CF13&lt;&gt;"",CF13,"")</f>
        <v>#REF!</v>
      </c>
      <c r="CG14" s="107"/>
      <c r="CH14" s="103" t="e">
        <f t="shared" ref="CH14:CJ14" si="12">IF(CH13&lt;&gt;"",CH13,"")</f>
        <v>#REF!</v>
      </c>
      <c r="CI14" s="103" t="e">
        <f t="shared" si="12"/>
        <v>#REF!</v>
      </c>
      <c r="CJ14" s="103" t="e">
        <f t="shared" si="12"/>
        <v>#REF!</v>
      </c>
      <c r="CK14" s="107"/>
      <c r="CL14" s="107"/>
      <c r="CM14" s="103" t="e">
        <f>IF(CM13&lt;&gt;"",CM13,"")</f>
        <v>#REF!</v>
      </c>
      <c r="CN14" s="107"/>
      <c r="CO14" s="107"/>
      <c r="CP14" s="107"/>
      <c r="CQ14" s="103" t="e">
        <f>IF(CQ13&lt;&gt;"",CQ13,"")</f>
        <v>#REF!</v>
      </c>
      <c r="CR14" s="101" t="e">
        <f t="shared" ref="CR14:CS14" si="13">IF($CT14="Y",UPPER(#REF!),"")</f>
        <v>#REF!</v>
      </c>
      <c r="CS14" s="101" t="e">
        <f t="shared" si="13"/>
        <v>#REF!</v>
      </c>
      <c r="CT14" s="104" t="e">
        <f>IF(DG13="Y","N","Y")</f>
        <v>#REF!</v>
      </c>
      <c r="CU14" s="101" t="e">
        <f t="shared" ref="CU14:DC14" si="14">IF($CT14="Y",UPPER(#REF!),"")</f>
        <v>#REF!</v>
      </c>
      <c r="CV14" s="101" t="e">
        <f t="shared" si="14"/>
        <v>#REF!</v>
      </c>
      <c r="CW14" s="101" t="e">
        <f t="shared" si="14"/>
        <v>#REF!</v>
      </c>
      <c r="CX14" s="101" t="e">
        <f t="shared" si="14"/>
        <v>#REF!</v>
      </c>
      <c r="CY14" s="101" t="e">
        <f t="shared" si="14"/>
        <v>#REF!</v>
      </c>
      <c r="CZ14" s="108" t="e">
        <f t="shared" si="14"/>
        <v>#REF!</v>
      </c>
      <c r="DA14" s="101" t="e">
        <f t="shared" si="14"/>
        <v>#REF!</v>
      </c>
      <c r="DB14" s="101" t="e">
        <f t="shared" si="14"/>
        <v>#REF!</v>
      </c>
      <c r="DC14" s="101" t="e">
        <f t="shared" si="14"/>
        <v>#REF!</v>
      </c>
      <c r="DD14" s="107"/>
      <c r="DE14" s="101" t="e">
        <f>IF($CT14="Y",UPPER(#REF!),"")</f>
        <v>#REF!</v>
      </c>
      <c r="DF14" s="107"/>
      <c r="DG14" s="103" t="e">
        <f>IF(CT14="N","","Y")</f>
        <v>#REF!</v>
      </c>
      <c r="DH14" s="103" t="e">
        <f t="shared" ref="DH14:DJ14" si="15">IF($CT14="Y","N","")</f>
        <v>#REF!</v>
      </c>
      <c r="DI14" s="103" t="e">
        <f t="shared" si="15"/>
        <v>#REF!</v>
      </c>
      <c r="DJ14" s="103" t="e">
        <f t="shared" si="15"/>
        <v>#REF!</v>
      </c>
      <c r="DK14" s="107"/>
      <c r="DL14" s="103" t="e">
        <f>IF($CT14="Y","3","")</f>
        <v>#REF!</v>
      </c>
      <c r="DM14" s="107"/>
      <c r="DN14" s="107"/>
      <c r="DO14" s="107"/>
      <c r="DP14" s="107"/>
      <c r="DQ14" s="107"/>
      <c r="DR14" s="107"/>
      <c r="DS14" s="107"/>
      <c r="DT14" s="107"/>
      <c r="DU14" s="101" t="e">
        <f>IF($CT14="Y",UPPER(#REF!),"")</f>
        <v>#REF!</v>
      </c>
      <c r="DV14" s="101" t="e">
        <f>IF(#REF!&lt;&gt;"",UPPER(#REF!),"")</f>
        <v>#REF!</v>
      </c>
      <c r="DW14" s="107"/>
      <c r="DX14" s="107"/>
      <c r="DY14" s="103" t="e">
        <f t="shared" si="5"/>
        <v>#REF!</v>
      </c>
      <c r="DZ14" s="101" t="e">
        <f t="shared" si="6"/>
        <v>#REF!</v>
      </c>
      <c r="EA14" s="107"/>
      <c r="EB14" s="101" t="e">
        <f t="shared" si="7"/>
        <v>#REF!</v>
      </c>
      <c r="EC14" s="107"/>
      <c r="ED14" s="101" t="e">
        <f>IF(#REF!&lt;&gt;"",UPPER(#REF!),"")</f>
        <v>#REF!</v>
      </c>
      <c r="EE14" s="107"/>
      <c r="EF14" s="101" t="e">
        <f t="shared" ref="EF14:EH14" si="16">IF(#REF!&lt;&gt;"",#REF!,"")</f>
        <v>#REF!</v>
      </c>
      <c r="EG14" s="101" t="e">
        <f t="shared" si="16"/>
        <v>#REF!</v>
      </c>
      <c r="EH14" s="101" t="e">
        <f t="shared" si="16"/>
        <v>#REF!</v>
      </c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4" t="s">
        <v>142</v>
      </c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4" t="s">
        <v>142</v>
      </c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4" t="s">
        <v>142</v>
      </c>
      <c r="FW14" s="107"/>
    </row>
    <row r="15" spans="1:179" ht="12.75" customHeight="1">
      <c r="EN15" s="12"/>
      <c r="EO15" s="12"/>
      <c r="EP15" s="12"/>
      <c r="EQ15" s="12"/>
    </row>
    <row r="16" spans="1:179" ht="12.75" customHeight="1">
      <c r="A16" s="101" t="str">
        <f>IF(AND(Customer!$B$18=Customer!$B$33,Customer!B56=""),"1 ligne à intégrer","2 lignes à intégrer")</f>
        <v>1 ligne à intégrer</v>
      </c>
      <c r="B16" s="103" t="str">
        <f>IF(AND(DB16="FR",DG16="Y"),UPPER("C"&amp;LEFT(F16,4)&amp;LEFT(CY16,2)&amp;LEFT(CZ16,4)&amp;"01"),IF(AND(DB16="FR",DG16="N",DB17="FR"),UPPER("C"&amp;LEFT(F17,4)&amp;LEFT(CY17,2)&amp;LEFT(CZ17,4)&amp;"01"),IF(AND(DB16="FR",DG16="N",DB17&lt;&gt;"FR"),UPPER("C"&amp;LEFT(F17,4)&amp;LEFT(CY17,2)&amp;LEFT(CZ17,4)&amp;"01"&amp;"_"&amp;DB17),IF(AND(DB16&lt;&gt;"FR",DG16="Y"),UPPER("C"&amp;LEFT(F16,4)&amp;LEFT(CY16,2)&amp;LEFT(CZ16,4)&amp;"01"&amp;"_"&amp;DB16),IF(AND(DB16&lt;&gt;"FR",DG16="N",DB17="FR"),UPPER("C"&amp;LEFT(F17,4)&amp;LEFT(CY17,2)&amp;LEFT(CZ17,4)&amp;"01"),IF(AND(DB16&lt;&gt;"FR",DG16="N",DB17&lt;&gt;"FR"),UPPER("C"&amp;LEFT(F17,4)&amp;LEFT(CY17,2)&amp;LEFT(CZ17,4)&amp;"01"&amp;"_"&amp;DB17)))))))</f>
        <v>C01_CHOOSE FROM DROPDOWN</v>
      </c>
      <c r="C16" s="104" t="s">
        <v>82</v>
      </c>
      <c r="D16" s="105"/>
      <c r="E16" s="105"/>
      <c r="F16" s="101" t="str">
        <f>IF(Customer!$B$9&lt;&gt;"",UPPER(Customer!$B$9),"")</f>
        <v/>
      </c>
      <c r="G16" s="105"/>
      <c r="H16" s="105"/>
      <c r="I16" s="104" t="s">
        <v>82</v>
      </c>
      <c r="J16" s="104" t="s">
        <v>142</v>
      </c>
      <c r="K16" s="101" t="str">
        <f>IF(Customer!$B$12&lt;&gt;"",UPPER(Customer!$B$12),"")</f>
        <v/>
      </c>
      <c r="L16" s="104" t="s">
        <v>142</v>
      </c>
      <c r="M16" s="101" t="str">
        <f>IF(Customer!$B$11&lt;&gt;"",UPPER(Customer!$B$11),"")</f>
        <v/>
      </c>
      <c r="N16" s="105"/>
      <c r="O16" s="101" t="str">
        <f>IF(Customer!$B$10&lt;&gt;"",UPPER(Customer!$B$10),"")</f>
        <v/>
      </c>
      <c r="P16" s="105"/>
      <c r="Q16" s="106" t="str">
        <f>IFERROR(VLOOKUP(Customer!$B$66,Données!$D$14:$E$48,2,0),"")</f>
        <v>CLT-DIV-FRA</v>
      </c>
      <c r="R16" s="109" t="str">
        <f>IF(Customer!$B$14&lt;&gt;"",Customer!$B$14,"")</f>
        <v>Choose from dropdown</v>
      </c>
      <c r="S16" s="101" t="str">
        <f>IF(Customer!$B$13&lt;&gt;"",Customer!$B$13,"")</f>
        <v/>
      </c>
      <c r="T16" s="104" t="s">
        <v>142</v>
      </c>
      <c r="U16" s="107"/>
      <c r="V16" s="107"/>
      <c r="W16" s="107"/>
      <c r="X16" s="107"/>
      <c r="Y16" s="107"/>
      <c r="Z16" s="101" t="str">
        <f>IF(Customer!$B$30="","",Customer!$B$30)</f>
        <v>Choose from dropdown</v>
      </c>
      <c r="AA16" s="107"/>
      <c r="AB16" s="107"/>
      <c r="AC16" s="107"/>
      <c r="AD16" s="107"/>
      <c r="AE16" s="107"/>
      <c r="AF16" s="104" t="s">
        <v>142</v>
      </c>
      <c r="AG16" s="104" t="s">
        <v>82</v>
      </c>
      <c r="AH16" s="107"/>
      <c r="AI16" s="106" t="str">
        <f>IF(Customer!$B$67&lt;&gt;"",Customer!$B$67,"")</f>
        <v>I</v>
      </c>
      <c r="AJ16" s="106" t="str">
        <f>IF(Customer!$B$68&lt;&gt;"",Customer!$B$68,"")</f>
        <v>Mensuelle</v>
      </c>
      <c r="AK16" s="106" t="str">
        <f>IF(Customer!$B$69&lt;&gt;"",Customer!$B$69,"")</f>
        <v>A</v>
      </c>
      <c r="AL16" s="110" t="str">
        <f>IF(Customer!$B$70&lt;&gt;"",Customer!$B$70,"")</f>
        <v>S</v>
      </c>
      <c r="AM16" s="110" t="str">
        <f>IF(Customer!$B$71&lt;&gt;"",Customer!$B$71,"")</f>
        <v>SALES LIST</v>
      </c>
      <c r="AN16" s="107"/>
      <c r="AO16" s="107"/>
      <c r="AP16" s="110" t="str">
        <f>IFERROR(VLOOKUP(Customer!$B$72,Données!$AQ$8:$AR$11,2,0),"")</f>
        <v>T</v>
      </c>
      <c r="AQ16" s="110" t="str">
        <f>IF(Customer!$B$73&lt;&gt;"",Customer!$B$73,"")</f>
        <v>Virement client</v>
      </c>
      <c r="AR16" s="110" t="str">
        <f>IF(Customer!$B$74&lt;&gt;"",Customer!$B$74,"")</f>
        <v>Invoice date + 30 days</v>
      </c>
      <c r="AS16" s="107"/>
      <c r="AT16" s="110" t="str">
        <f>IF(Customer!$B$75&lt;&gt;"",Customer!$B$75,"")</f>
        <v>rappel 3 niveaux</v>
      </c>
      <c r="AU16" s="107"/>
      <c r="AV16" s="110" t="str">
        <f>IF(Customer!$B$76&lt;&gt;"",Customer!$B$76,"")</f>
        <v>Y</v>
      </c>
      <c r="AW16" s="107"/>
      <c r="AX16" s="103" t="str">
        <f>IF(R16="","",IF(R16="fr_FR","Invoice_fr","Invoice_en"))</f>
        <v>Invoice_en</v>
      </c>
      <c r="AY16" s="107"/>
      <c r="AZ16" s="110">
        <f>IF(Customer!$B$77&lt;&gt;"",Customer!$B$77,"")</f>
        <v>14000</v>
      </c>
      <c r="BA16" s="107"/>
      <c r="BB16" s="107"/>
      <c r="BC16" s="110" t="str">
        <f>IF(Customer!$B$78&lt;&gt;"",Customer!$B$78,"")</f>
        <v>Y</v>
      </c>
      <c r="BD16" s="110" t="str">
        <f>IF(Customer!$B$79&lt;&gt;"",Customer!$B$79,"")</f>
        <v>O</v>
      </c>
      <c r="BE16" s="108" t="str">
        <f>IF(Customer!$B$80&lt;&gt;"",Customer!$B$80,"")</f>
        <v>Non affecté</v>
      </c>
      <c r="BF16" s="104" t="s">
        <v>142</v>
      </c>
      <c r="BG16" s="107"/>
      <c r="BH16" s="107"/>
      <c r="BI16" s="107"/>
      <c r="BJ16" s="107"/>
      <c r="BK16" s="107"/>
      <c r="BL16" s="107"/>
      <c r="BM16" s="104" t="s">
        <v>142</v>
      </c>
      <c r="BN16" s="107"/>
      <c r="BO16" s="107"/>
      <c r="BP16" s="107"/>
      <c r="BQ16" s="107"/>
      <c r="BR16" s="104" t="s">
        <v>142</v>
      </c>
      <c r="BS16" s="104" t="s">
        <v>142</v>
      </c>
      <c r="BT16" s="107"/>
      <c r="BU16" s="104" t="s">
        <v>142</v>
      </c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8" t="str">
        <f>IF(Customer!$B$22&lt;&gt;"",UPPER(Customer!$B$22),"")</f>
        <v/>
      </c>
      <c r="CS16" s="101" t="str">
        <f>IF(Customer!$B$17&lt;&gt;"",UPPER(Customer!$B$17),"")</f>
        <v/>
      </c>
      <c r="CT16" s="104" t="s">
        <v>82</v>
      </c>
      <c r="CU16" s="101" t="str">
        <f>IF(Customer!$B$18&lt;&gt;"",UPPER(Customer!$B$18),"")</f>
        <v/>
      </c>
      <c r="CV16" s="101" t="str">
        <f>IF(Customer!$B$19&lt;&gt;"",UPPER(Customer!$B$19),"")</f>
        <v/>
      </c>
      <c r="CW16" s="101" t="str">
        <f>IF(Customer!$B$20&lt;&gt;"",UPPER(Customer!$B$20),"")</f>
        <v/>
      </c>
      <c r="CX16" s="101" t="str">
        <f>IF(Customer!$B$21&lt;&gt;"",UPPER(Customer!$B$21),"")</f>
        <v/>
      </c>
      <c r="CY16" s="101" t="str">
        <f>IF(Customer!$B$23&lt;&gt;"",UPPER(Customer!$B$23),"")</f>
        <v/>
      </c>
      <c r="CZ16" s="108" t="str">
        <f>IF(Customer!$B$22&lt;&gt;"",UPPER(Customer!$B$22),"")</f>
        <v/>
      </c>
      <c r="DA16" s="101" t="str">
        <f>IF(Customer!$B$25&lt;&gt;"",UPPER(Customer!$B$25),"")</f>
        <v/>
      </c>
      <c r="DB16" s="101" t="str">
        <f>IF(Customer!$B$24&lt;&gt;"",UPPER(Customer!$B$24),"")</f>
        <v>CHOOSE FROM DROPDOWN</v>
      </c>
      <c r="DC16" s="101" t="str">
        <f>IF(Customer!$B$26&lt;&gt;"",UPPER(Customer!$B$26),"")</f>
        <v/>
      </c>
      <c r="DD16" s="101" t="str">
        <f>IF(Customer!$B$27&lt;&gt;"",UPPER(Customer!$B$27),"")</f>
        <v/>
      </c>
      <c r="DE16" s="101" t="str">
        <f>IF(Customer!$B$28&lt;&gt;"",UPPER(Customer!$B$28),"")</f>
        <v/>
      </c>
      <c r="DF16" s="107"/>
      <c r="DG16" s="104" t="s">
        <v>82</v>
      </c>
      <c r="DH16" s="103" t="str">
        <f>IF(EXACT(CONCATENATE(Customer!B17,Customer!B18,Customer!B19,Customer!B20,Customer!B21,Customer!B22,Customer!B23,Customer!B24,Customer!B25,Customer!B26,Customer!B28,Customer!B29),CONCATENATE(Customer!B32,Customer!B33,Customer!B34,Customer!B35,Customer!B36,Customer!B37,Customer!B38,Customer!B39,Customer!B40,Customer!B41,Customer!B43,Customer!B44))=TRUE,"Y","N")</f>
        <v>Y</v>
      </c>
      <c r="DI16" s="103" t="str">
        <f t="shared" ref="DI16:DJ16" si="17">DH16</f>
        <v>Y</v>
      </c>
      <c r="DJ16" s="103" t="str">
        <f t="shared" si="17"/>
        <v>Y</v>
      </c>
      <c r="DK16" s="107"/>
      <c r="DL16" s="104">
        <v>3</v>
      </c>
      <c r="DM16" s="107"/>
      <c r="DN16" s="107"/>
      <c r="DO16" s="107"/>
      <c r="DP16" s="107"/>
      <c r="DQ16" s="107"/>
      <c r="DR16" s="107"/>
      <c r="DS16" s="107"/>
      <c r="DT16" s="107"/>
      <c r="DU16" s="101" t="str">
        <f>IF(Customer!$B$30&lt;&gt;"",UPPER(Customer!$B$30),"")</f>
        <v>CHOOSE FROM DROPDOWN</v>
      </c>
      <c r="DV16" s="101" t="str">
        <f>IF(Customer!$B$48&lt;&gt;"",UPPER(Customer!$B$48),"")</f>
        <v/>
      </c>
      <c r="DW16" s="107"/>
      <c r="DX16" s="107"/>
      <c r="DY16" s="103" t="str">
        <f>IF(Customer!$B$47&lt;&gt;"","Y","N")</f>
        <v>N</v>
      </c>
      <c r="DZ16" s="101" t="str">
        <f>IF(Customer!$B$53&lt;&gt;"",Customer!$B$53,"")</f>
        <v/>
      </c>
      <c r="EA16" s="107"/>
      <c r="EB16" s="101" t="str">
        <f>IF(Customer!$B$47&lt;&gt;"",Customer!$B$47,"")</f>
        <v/>
      </c>
      <c r="EC16" s="107"/>
      <c r="ED16" s="101" t="str">
        <f>IF(DY16="N","",IF(Customer!$B$49&lt;&gt;"",UPPER(Customer!$B$49),""))</f>
        <v/>
      </c>
      <c r="EE16" s="107"/>
      <c r="EF16" s="101" t="str">
        <f>IF(Customer!$B$50&lt;&gt;"",Customer!$B$50,"")</f>
        <v/>
      </c>
      <c r="EG16" s="101" t="str">
        <f>IF(Customer!$B$51&lt;&gt;"",Customer!$B$51,"")</f>
        <v/>
      </c>
      <c r="EH16" s="101" t="str">
        <f>IF(Customer!$B$52&lt;&gt;"",Customer!$B$52,"")</f>
        <v/>
      </c>
      <c r="EI16" s="107"/>
      <c r="EJ16" s="107"/>
      <c r="EK16" s="107"/>
      <c r="EL16" s="107"/>
      <c r="EM16" s="107"/>
      <c r="EN16" s="107"/>
      <c r="EO16" s="107"/>
      <c r="EP16" s="107"/>
      <c r="EQ16" s="107"/>
      <c r="ER16" s="106" t="str">
        <f>IF(Customer!$B$82&lt;&gt;"",Customer!$B$82,"")</f>
        <v>DISTRIBUTEUR</v>
      </c>
      <c r="ES16" s="106" t="str">
        <f>IF(Customer!$B$81&lt;&gt;"",Customer!$B$81,"")</f>
        <v>DIST</v>
      </c>
      <c r="ET16" s="106" t="str">
        <f>IF(Customer!$B$83&lt;&gt;"",Customer!$B$83,"")</f>
        <v/>
      </c>
      <c r="EU16" s="106" t="str">
        <f>IF(Customer!$B$84&lt;&gt;"",Customer!$B$84,"")</f>
        <v/>
      </c>
      <c r="EV16" s="106" t="str">
        <f>IF(Customer!$B$85&lt;&gt;"",Customer!$B$85,"")</f>
        <v/>
      </c>
      <c r="EW16" s="104" t="s">
        <v>82</v>
      </c>
      <c r="EX16" s="106" t="str">
        <f>IF(Customer!$B$86&lt;&gt;"",Customer!$B$86,"")</f>
        <v>SAV RI</v>
      </c>
      <c r="EY16" s="106">
        <f>IF(Customer!$B$87&lt;&gt;"",Customer!$B$87,"")</f>
        <v>6</v>
      </c>
      <c r="EZ16" s="106" t="str">
        <f>IF(ES16="PART","Y","N")</f>
        <v>N</v>
      </c>
      <c r="FA16" s="103" t="str">
        <f t="shared" ref="FA16:FH16" si="18">IF(CU16&lt;&gt;"",CU16,"")</f>
        <v/>
      </c>
      <c r="FB16" s="103" t="str">
        <f t="shared" si="18"/>
        <v/>
      </c>
      <c r="FC16" s="103" t="str">
        <f t="shared" si="18"/>
        <v/>
      </c>
      <c r="FD16" s="103" t="str">
        <f t="shared" si="18"/>
        <v/>
      </c>
      <c r="FE16" s="103" t="str">
        <f t="shared" si="18"/>
        <v/>
      </c>
      <c r="FF16" s="103" t="str">
        <f t="shared" si="18"/>
        <v/>
      </c>
      <c r="FG16" s="103" t="str">
        <f t="shared" si="18"/>
        <v/>
      </c>
      <c r="FH16" s="103" t="str">
        <f t="shared" si="18"/>
        <v>CHOOSE FROM DROPDOWN</v>
      </c>
      <c r="FI16" s="104" t="s">
        <v>82</v>
      </c>
      <c r="FJ16" s="103" t="str">
        <f t="shared" ref="FJ16:FJ17" si="19">IF(DH16&lt;&gt;"",DH16,"")</f>
        <v>Y</v>
      </c>
      <c r="FK16" s="103" t="str">
        <f t="shared" ref="FK16:FK17" si="20">IF(DG16&lt;&gt;"",DG16,"")</f>
        <v>Y</v>
      </c>
      <c r="FL16" s="104" t="s">
        <v>82</v>
      </c>
      <c r="FM16" s="111" t="str">
        <f t="shared" ref="FM16:FM17" si="21">IF(CR16&lt;&gt;"",CR16,"")</f>
        <v/>
      </c>
      <c r="FN16" s="103" t="str">
        <f t="shared" ref="FN16:FP16" si="22">IF(DC16&lt;&gt;"",DC16,"")</f>
        <v/>
      </c>
      <c r="FO16" s="103" t="str">
        <f t="shared" si="22"/>
        <v/>
      </c>
      <c r="FP16" s="103" t="str">
        <f t="shared" si="22"/>
        <v/>
      </c>
      <c r="FQ16" s="101" t="str">
        <f>IF(Customer!$B$29&lt;&gt;"",Customer!$B$29,"")</f>
        <v/>
      </c>
      <c r="FR16" s="103" t="str">
        <f t="shared" ref="FR16:FR17" si="23">IF(CS16&lt;&gt;"",CS16,"")</f>
        <v/>
      </c>
      <c r="FS16" s="107"/>
      <c r="FT16" s="107"/>
      <c r="FU16" s="107"/>
      <c r="FV16" s="104" t="s">
        <v>142</v>
      </c>
      <c r="FW16" s="107"/>
    </row>
    <row r="17" spans="1:179" ht="12.75" customHeight="1">
      <c r="A17" s="101" t="str">
        <f t="shared" ref="A17:B17" si="24">A16</f>
        <v>1 ligne à intégrer</v>
      </c>
      <c r="B17" s="103" t="str">
        <f t="shared" si="24"/>
        <v>C01_CHOOSE FROM DROPDOWN</v>
      </c>
      <c r="C17" s="104" t="s">
        <v>142</v>
      </c>
      <c r="D17" s="103" t="str">
        <f t="shared" ref="D17:S17" si="25">IF(D16&lt;&gt;"",D16,"")</f>
        <v/>
      </c>
      <c r="E17" s="103" t="str">
        <f t="shared" si="25"/>
        <v/>
      </c>
      <c r="F17" s="103" t="str">
        <f t="shared" si="25"/>
        <v/>
      </c>
      <c r="G17" s="103" t="str">
        <f t="shared" si="25"/>
        <v/>
      </c>
      <c r="H17" s="103" t="str">
        <f t="shared" si="25"/>
        <v/>
      </c>
      <c r="I17" s="103" t="str">
        <f t="shared" si="25"/>
        <v>Y</v>
      </c>
      <c r="J17" s="103" t="str">
        <f t="shared" si="25"/>
        <v>N</v>
      </c>
      <c r="K17" s="103" t="str">
        <f t="shared" si="25"/>
        <v/>
      </c>
      <c r="L17" s="103" t="str">
        <f t="shared" si="25"/>
        <v>N</v>
      </c>
      <c r="M17" s="103" t="str">
        <f t="shared" si="25"/>
        <v/>
      </c>
      <c r="N17" s="103" t="str">
        <f t="shared" si="25"/>
        <v/>
      </c>
      <c r="O17" s="103" t="str">
        <f t="shared" si="25"/>
        <v/>
      </c>
      <c r="P17" s="103" t="str">
        <f t="shared" si="25"/>
        <v/>
      </c>
      <c r="Q17" s="103" t="str">
        <f t="shared" si="25"/>
        <v>CLT-DIV-FRA</v>
      </c>
      <c r="R17" s="112" t="str">
        <f t="shared" si="25"/>
        <v>Choose from dropdown</v>
      </c>
      <c r="S17" s="103" t="str">
        <f t="shared" si="25"/>
        <v/>
      </c>
      <c r="T17" s="104" t="s">
        <v>142</v>
      </c>
      <c r="U17" s="107"/>
      <c r="V17" s="107"/>
      <c r="W17" s="107"/>
      <c r="X17" s="107"/>
      <c r="Y17" s="107"/>
      <c r="Z17" s="103" t="str">
        <f>IF(Z16&lt;&gt;"",Z16,"")</f>
        <v>Choose from dropdown</v>
      </c>
      <c r="AA17" s="107"/>
      <c r="AB17" s="107"/>
      <c r="AC17" s="107"/>
      <c r="AD17" s="107"/>
      <c r="AE17" s="107"/>
      <c r="AF17" s="103" t="str">
        <f>IF(AF16&lt;&gt;"",AF16,"")</f>
        <v>N</v>
      </c>
      <c r="AG17" s="104" t="s">
        <v>82</v>
      </c>
      <c r="AH17" s="107"/>
      <c r="AI17" s="103" t="str">
        <f t="shared" ref="AI17:AM17" si="26">IF(AI16&lt;&gt;"",AI16,"")</f>
        <v>I</v>
      </c>
      <c r="AJ17" s="103" t="str">
        <f t="shared" si="26"/>
        <v>Mensuelle</v>
      </c>
      <c r="AK17" s="103" t="str">
        <f t="shared" si="26"/>
        <v>A</v>
      </c>
      <c r="AL17" s="111" t="str">
        <f t="shared" si="26"/>
        <v>S</v>
      </c>
      <c r="AM17" s="111" t="str">
        <f t="shared" si="26"/>
        <v>SALES LIST</v>
      </c>
      <c r="AN17" s="107"/>
      <c r="AO17" s="107"/>
      <c r="AP17" s="111" t="str">
        <f t="shared" ref="AP17:AR17" si="27">IF(AP16&lt;&gt;"",AP16,"")</f>
        <v>T</v>
      </c>
      <c r="AQ17" s="111" t="str">
        <f t="shared" si="27"/>
        <v>Virement client</v>
      </c>
      <c r="AR17" s="111" t="str">
        <f t="shared" si="27"/>
        <v>Invoice date + 30 days</v>
      </c>
      <c r="AS17" s="107"/>
      <c r="AT17" s="111" t="str">
        <f>IF(AT16&lt;&gt;"",AT16,"")</f>
        <v>rappel 3 niveaux</v>
      </c>
      <c r="AU17" s="107"/>
      <c r="AV17" s="111" t="str">
        <f>IF(AV16&lt;&gt;"",AV16,"")</f>
        <v>Y</v>
      </c>
      <c r="AW17" s="107"/>
      <c r="AX17" s="103" t="str">
        <f>IF(AX16&lt;&gt;"",AX16,"")</f>
        <v>Invoice_en</v>
      </c>
      <c r="AY17" s="107"/>
      <c r="AZ17" s="111">
        <f>IF(AZ16&lt;&gt;"",AZ16,"")</f>
        <v>14000</v>
      </c>
      <c r="BA17" s="107"/>
      <c r="BB17" s="107"/>
      <c r="BC17" s="111" t="str">
        <f t="shared" ref="BC17:BE17" si="28">IF(BC16&lt;&gt;"",BC16,"")</f>
        <v>Y</v>
      </c>
      <c r="BD17" s="111" t="str">
        <f t="shared" si="28"/>
        <v>O</v>
      </c>
      <c r="BE17" s="111" t="str">
        <f t="shared" si="28"/>
        <v>Non affecté</v>
      </c>
      <c r="BF17" s="104" t="s">
        <v>142</v>
      </c>
      <c r="BG17" s="107"/>
      <c r="BH17" s="107"/>
      <c r="BI17" s="107"/>
      <c r="BJ17" s="107"/>
      <c r="BK17" s="107"/>
      <c r="BL17" s="107"/>
      <c r="BM17" s="104" t="s">
        <v>142</v>
      </c>
      <c r="BN17" s="107"/>
      <c r="BO17" s="107"/>
      <c r="BP17" s="107"/>
      <c r="BQ17" s="107"/>
      <c r="BR17" s="104" t="s">
        <v>142</v>
      </c>
      <c r="BS17" s="104" t="s">
        <v>142</v>
      </c>
      <c r="BT17" s="107"/>
      <c r="BU17" s="104" t="s">
        <v>142</v>
      </c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1" t="str">
        <f>IF($CT17="Y",UPPER(Customer!B37),"")</f>
        <v/>
      </c>
      <c r="CS17" s="101" t="str">
        <f>IF($CT17="Y",UPPER(Customer!B32),"")</f>
        <v/>
      </c>
      <c r="CT17" s="104" t="str">
        <f>IF(DH16="Y","N","Y")</f>
        <v>N</v>
      </c>
      <c r="CU17" s="101" t="str">
        <f>IF($CT17="Y",UPPER(Customer!B33),"")</f>
        <v/>
      </c>
      <c r="CV17" s="101" t="str">
        <f>IF($CT17="Y",UPPER(Customer!B34),"")</f>
        <v/>
      </c>
      <c r="CW17" s="101" t="str">
        <f>IF($CT17="Y",UPPER(Customer!B35),"")</f>
        <v/>
      </c>
      <c r="CX17" s="101" t="str">
        <f>IF($CT17="Y",UPPER(Customer!B36),"")</f>
        <v/>
      </c>
      <c r="CY17" s="101" t="str">
        <f>IF($CT17="Y",UPPER(Customer!B38),"")</f>
        <v/>
      </c>
      <c r="CZ17" s="108" t="str">
        <f>IF($CT17="Y",UPPER(Customer!B37),"")</f>
        <v/>
      </c>
      <c r="DA17" s="101" t="str">
        <f>IF($CT17="Y",UPPER(Customer!B40),"")</f>
        <v/>
      </c>
      <c r="DB17" s="101" t="str">
        <f>IF($CT17="Y",UPPER(Customer!B39),"")</f>
        <v/>
      </c>
      <c r="DC17" s="101" t="str">
        <f>IF($CT17="Y",UPPER(Customer!B41),"")</f>
        <v/>
      </c>
      <c r="DD17" s="101" t="str">
        <f>IF($CT17="Y",UPPER(Customer!B42),"")</f>
        <v/>
      </c>
      <c r="DE17" s="101" t="str">
        <f>IF($CT17="Y",UPPER(Customer!B43),"")</f>
        <v/>
      </c>
      <c r="DF17" s="107"/>
      <c r="DG17" s="103" t="str">
        <f>IF($CT17="Y","N","")</f>
        <v/>
      </c>
      <c r="DH17" s="103" t="str">
        <f t="shared" ref="DH17:DJ17" si="29">IF($CT17="N","","Y")</f>
        <v/>
      </c>
      <c r="DI17" s="103" t="str">
        <f t="shared" si="29"/>
        <v/>
      </c>
      <c r="DJ17" s="103" t="str">
        <f t="shared" si="29"/>
        <v/>
      </c>
      <c r="DK17" s="107"/>
      <c r="DL17" s="103" t="str">
        <f>IF($CT17="Y","3","")</f>
        <v/>
      </c>
      <c r="DM17" s="107"/>
      <c r="DN17" s="107"/>
      <c r="DO17" s="107"/>
      <c r="DP17" s="107"/>
      <c r="DQ17" s="107"/>
      <c r="DR17" s="107"/>
      <c r="DS17" s="107"/>
      <c r="DT17" s="107"/>
      <c r="DU17" s="101" t="str">
        <f>IF($CT17="Y",UPPER(Customer!B45),"")</f>
        <v/>
      </c>
      <c r="DV17" s="101" t="str">
        <f>IF(Customer!$B$56&lt;&gt;"",UPPER(Customer!$B$56),"")</f>
        <v/>
      </c>
      <c r="DW17" s="107"/>
      <c r="DX17" s="107"/>
      <c r="DY17" s="103" t="str">
        <f>IF(Customer!$B$55&lt;&gt;"","Y","N")</f>
        <v>N</v>
      </c>
      <c r="DZ17" s="101" t="str">
        <f>IF(Customer!$B$61&lt;&gt;"",Customer!$B$61,"")</f>
        <v/>
      </c>
      <c r="EA17" s="107"/>
      <c r="EB17" s="101" t="str">
        <f>IF(Customer!$B$55&lt;&gt;"",Customer!$B$55,"")</f>
        <v/>
      </c>
      <c r="EC17" s="107"/>
      <c r="ED17" s="101" t="str">
        <f>IF(Customer!$B$57&lt;&gt;"",UPPER(Customer!$B$57),"")</f>
        <v/>
      </c>
      <c r="EE17" s="107"/>
      <c r="EF17" s="101" t="str">
        <f>IF(Customer!$B$58&lt;&gt;"",Customer!$B$58,"")</f>
        <v/>
      </c>
      <c r="EG17" s="101" t="str">
        <f>IF(Customer!$B$59&lt;&gt;"",Customer!$B$59,"")</f>
        <v/>
      </c>
      <c r="EH17" s="101" t="str">
        <f>IF(Customer!$B$60&lt;&gt;"",Customer!$B$60,"")</f>
        <v/>
      </c>
      <c r="EI17" s="107"/>
      <c r="EJ17" s="107"/>
      <c r="EK17" s="107"/>
      <c r="EL17" s="107"/>
      <c r="EM17" s="107"/>
      <c r="EN17" s="107"/>
      <c r="EO17" s="107"/>
      <c r="EP17" s="107"/>
      <c r="EQ17" s="107"/>
      <c r="ER17" s="103" t="str">
        <f t="shared" ref="ER17:EZ17" si="30">IF(ER16&lt;&gt;"",ER16,"")</f>
        <v>DISTRIBUTEUR</v>
      </c>
      <c r="ES17" s="103" t="str">
        <f t="shared" si="30"/>
        <v>DIST</v>
      </c>
      <c r="ET17" s="103" t="str">
        <f t="shared" si="30"/>
        <v/>
      </c>
      <c r="EU17" s="103" t="str">
        <f t="shared" si="30"/>
        <v/>
      </c>
      <c r="EV17" s="103" t="str">
        <f t="shared" si="30"/>
        <v/>
      </c>
      <c r="EW17" s="103" t="str">
        <f t="shared" si="30"/>
        <v>Y</v>
      </c>
      <c r="EX17" s="103" t="str">
        <f t="shared" si="30"/>
        <v>SAV RI</v>
      </c>
      <c r="EY17" s="103">
        <f t="shared" si="30"/>
        <v>6</v>
      </c>
      <c r="EZ17" s="103" t="str">
        <f t="shared" si="30"/>
        <v>N</v>
      </c>
      <c r="FA17" s="103" t="str">
        <f t="shared" ref="FA17:FH17" si="31">IF(CU17&lt;&gt;"",CU17,"")</f>
        <v/>
      </c>
      <c r="FB17" s="103" t="str">
        <f t="shared" si="31"/>
        <v/>
      </c>
      <c r="FC17" s="103" t="str">
        <f t="shared" si="31"/>
        <v/>
      </c>
      <c r="FD17" s="103" t="str">
        <f t="shared" si="31"/>
        <v/>
      </c>
      <c r="FE17" s="103" t="str">
        <f t="shared" si="31"/>
        <v/>
      </c>
      <c r="FF17" s="103" t="str">
        <f t="shared" si="31"/>
        <v/>
      </c>
      <c r="FG17" s="103" t="str">
        <f t="shared" si="31"/>
        <v/>
      </c>
      <c r="FH17" s="103" t="str">
        <f t="shared" si="31"/>
        <v/>
      </c>
      <c r="FI17" s="103" t="str">
        <f>IF(CT17="Y","Y","")</f>
        <v/>
      </c>
      <c r="FJ17" s="103" t="str">
        <f t="shared" si="19"/>
        <v/>
      </c>
      <c r="FK17" s="103" t="str">
        <f t="shared" si="20"/>
        <v/>
      </c>
      <c r="FL17" s="103" t="str">
        <f>IF(CT17="Y","N","")</f>
        <v/>
      </c>
      <c r="FM17" s="111" t="str">
        <f t="shared" si="21"/>
        <v/>
      </c>
      <c r="FN17" s="103" t="str">
        <f t="shared" ref="FN17:FP17" si="32">IF(DC17&lt;&gt;"",DC17,"")</f>
        <v/>
      </c>
      <c r="FO17" s="103" t="str">
        <f t="shared" si="32"/>
        <v/>
      </c>
      <c r="FP17" s="103" t="str">
        <f t="shared" si="32"/>
        <v/>
      </c>
      <c r="FQ17" s="101" t="str">
        <f>IF(FI17&lt;&gt;"",Customer!$B$44,"")</f>
        <v/>
      </c>
      <c r="FR17" s="103" t="str">
        <f t="shared" si="23"/>
        <v/>
      </c>
      <c r="FS17" s="107"/>
      <c r="FT17" s="107"/>
      <c r="FU17" s="107"/>
      <c r="FV17" s="104" t="s">
        <v>142</v>
      </c>
      <c r="FW17" s="107"/>
    </row>
    <row r="18" spans="1:179" ht="12.75" customHeight="1">
      <c r="EN18" s="12"/>
      <c r="EO18" s="12"/>
      <c r="EP18" s="12"/>
      <c r="EQ18" s="12"/>
    </row>
    <row r="19" spans="1:179" ht="12.75" customHeight="1"/>
    <row r="20" spans="1:179" ht="12.75" customHeight="1">
      <c r="B20" s="104"/>
      <c r="C20" s="17" t="s">
        <v>2429</v>
      </c>
    </row>
    <row r="21" spans="1:179" ht="12.75" customHeight="1">
      <c r="B21" s="103"/>
      <c r="C21" s="12" t="s">
        <v>2432</v>
      </c>
    </row>
    <row r="22" spans="1:179" ht="12.75" customHeight="1">
      <c r="B22" s="101"/>
      <c r="C22" s="17" t="s">
        <v>2434</v>
      </c>
    </row>
    <row r="23" spans="1:179" ht="12.75" customHeight="1">
      <c r="B23" s="106"/>
      <c r="C23" s="17" t="s">
        <v>2436</v>
      </c>
    </row>
    <row r="24" spans="1:179" ht="12.75" customHeight="1">
      <c r="B24" s="107"/>
      <c r="C24" s="17" t="s">
        <v>2439</v>
      </c>
      <c r="EN24" s="12"/>
      <c r="EO24" s="12"/>
      <c r="EP24" s="12"/>
      <c r="EQ24" s="12"/>
    </row>
    <row r="25" spans="1:179" ht="12.75" customHeight="1">
      <c r="B25" s="105"/>
      <c r="C25" s="17" t="s">
        <v>2441</v>
      </c>
      <c r="EN25" s="12"/>
      <c r="EO25" s="12"/>
      <c r="EP25" s="12"/>
      <c r="EQ25" s="12"/>
    </row>
    <row r="26" spans="1:179" ht="12.75" customHeight="1">
      <c r="EL26" s="12"/>
      <c r="EM26" s="12"/>
      <c r="EN26" s="12"/>
      <c r="EO26" s="12"/>
    </row>
    <row r="27" spans="1:179" ht="12.75" customHeight="1">
      <c r="EN27" s="12"/>
      <c r="EO27" s="12"/>
      <c r="EP27" s="12"/>
      <c r="EQ27" s="12"/>
    </row>
    <row r="28" spans="1:179" ht="12.75" customHeight="1">
      <c r="EN28" s="12"/>
      <c r="EO28" s="12"/>
      <c r="EP28" s="12"/>
      <c r="EQ28" s="12"/>
    </row>
    <row r="29" spans="1:179" ht="12.75" customHeight="1">
      <c r="EN29" s="12"/>
      <c r="EO29" s="12"/>
      <c r="EP29" s="12"/>
      <c r="EQ29" s="12"/>
    </row>
    <row r="30" spans="1:179" ht="12.75" customHeight="1">
      <c r="EN30" s="12"/>
      <c r="EO30" s="12"/>
      <c r="EP30" s="12"/>
      <c r="EQ30" s="12"/>
    </row>
    <row r="31" spans="1:179" ht="12.75" customHeight="1">
      <c r="EN31" s="12"/>
      <c r="EO31" s="12"/>
      <c r="EP31" s="12"/>
      <c r="EQ31" s="12"/>
    </row>
    <row r="32" spans="1:179" ht="12.75" customHeight="1">
      <c r="EN32" s="12"/>
      <c r="EO32" s="12"/>
      <c r="EP32" s="12"/>
      <c r="EQ32" s="12"/>
    </row>
    <row r="33" spans="144:147" ht="12.75" customHeight="1">
      <c r="EN33" s="12"/>
      <c r="EO33" s="12"/>
      <c r="EP33" s="12"/>
      <c r="EQ33" s="12"/>
    </row>
    <row r="34" spans="144:147" ht="12.75" customHeight="1">
      <c r="EN34" s="12"/>
      <c r="EO34" s="12"/>
      <c r="EP34" s="12"/>
      <c r="EQ34" s="12"/>
    </row>
    <row r="35" spans="144:147" ht="12.75" customHeight="1">
      <c r="EN35" s="12"/>
      <c r="EO35" s="12"/>
      <c r="EP35" s="12"/>
      <c r="EQ35" s="12"/>
    </row>
    <row r="36" spans="144:147" ht="50.25" customHeight="1">
      <c r="EN36" s="12"/>
      <c r="EO36" s="12"/>
      <c r="EP36" s="12"/>
      <c r="EQ36" s="12"/>
    </row>
    <row r="37" spans="144:147" ht="12.75" customHeight="1">
      <c r="EN37" s="12"/>
      <c r="EO37" s="12"/>
      <c r="EP37" s="12"/>
      <c r="EQ37" s="12"/>
    </row>
    <row r="38" spans="144:147" ht="12.75" customHeight="1">
      <c r="EN38" s="12"/>
      <c r="EO38" s="12"/>
      <c r="EP38" s="12"/>
      <c r="EQ38" s="12"/>
    </row>
    <row r="39" spans="144:147" ht="12.75" customHeight="1">
      <c r="EN39" s="12"/>
      <c r="EO39" s="12"/>
      <c r="EP39" s="12"/>
      <c r="EQ39" s="12"/>
    </row>
    <row r="40" spans="144:147" ht="12.75" customHeight="1">
      <c r="EN40" s="12"/>
      <c r="EO40" s="12"/>
      <c r="EP40" s="12"/>
      <c r="EQ40" s="12"/>
    </row>
    <row r="41" spans="144:147" ht="12.75" customHeight="1">
      <c r="EN41" s="12"/>
      <c r="EO41" s="12"/>
      <c r="EP41" s="12"/>
      <c r="EQ41" s="12"/>
    </row>
    <row r="42" spans="144:147" ht="12.75" customHeight="1">
      <c r="EN42" s="12"/>
      <c r="EO42" s="12"/>
      <c r="EP42" s="12"/>
      <c r="EQ42" s="12"/>
    </row>
    <row r="43" spans="144:147" ht="12.75" customHeight="1">
      <c r="EN43" s="12"/>
      <c r="EO43" s="12"/>
      <c r="EP43" s="12"/>
      <c r="EQ43" s="12"/>
    </row>
    <row r="44" spans="144:147" ht="12.75" customHeight="1">
      <c r="EN44" s="12"/>
      <c r="EO44" s="12"/>
      <c r="EP44" s="12"/>
      <c r="EQ44" s="12"/>
    </row>
    <row r="45" spans="144:147" ht="12.75" customHeight="1">
      <c r="EN45" s="12"/>
      <c r="EO45" s="12"/>
      <c r="EP45" s="12"/>
      <c r="EQ45" s="12"/>
    </row>
    <row r="46" spans="144:147" ht="12.75" customHeight="1">
      <c r="EN46" s="12"/>
      <c r="EO46" s="12"/>
      <c r="EP46" s="12"/>
      <c r="EQ46" s="12"/>
    </row>
    <row r="47" spans="144:147" ht="12.75" customHeight="1">
      <c r="EN47" s="12"/>
      <c r="EO47" s="12"/>
      <c r="EP47" s="12"/>
      <c r="EQ47" s="12"/>
    </row>
    <row r="48" spans="144:147" ht="12.75" customHeight="1">
      <c r="EN48" s="12"/>
      <c r="EO48" s="12"/>
      <c r="EP48" s="12"/>
      <c r="EQ48" s="12"/>
    </row>
    <row r="49" spans="144:147" ht="12.75" customHeight="1">
      <c r="EN49" s="12"/>
      <c r="EO49" s="12"/>
      <c r="EP49" s="12"/>
      <c r="EQ49" s="12"/>
    </row>
    <row r="50" spans="144:147" ht="12.75" customHeight="1">
      <c r="EN50" s="12"/>
      <c r="EO50" s="12"/>
      <c r="EP50" s="12"/>
      <c r="EQ50" s="12"/>
    </row>
    <row r="51" spans="144:147" ht="12.75" customHeight="1">
      <c r="EN51" s="12"/>
      <c r="EO51" s="12"/>
      <c r="EP51" s="12"/>
      <c r="EQ51" s="12"/>
    </row>
    <row r="52" spans="144:147" ht="12.75" customHeight="1">
      <c r="EN52" s="12"/>
      <c r="EO52" s="12"/>
      <c r="EP52" s="12"/>
      <c r="EQ52" s="12"/>
    </row>
    <row r="53" spans="144:147" ht="12.75" customHeight="1">
      <c r="EN53" s="12"/>
      <c r="EO53" s="12"/>
      <c r="EP53" s="12"/>
      <c r="EQ53" s="12"/>
    </row>
    <row r="54" spans="144:147" ht="12.75" customHeight="1">
      <c r="EN54" s="12"/>
      <c r="EO54" s="12"/>
      <c r="EP54" s="12"/>
      <c r="EQ54" s="12"/>
    </row>
    <row r="55" spans="144:147" ht="12.75" customHeight="1">
      <c r="EN55" s="12"/>
      <c r="EO55" s="12"/>
      <c r="EP55" s="12"/>
      <c r="EQ55" s="12"/>
    </row>
    <row r="56" spans="144:147" ht="12.75" customHeight="1">
      <c r="EN56" s="12"/>
      <c r="EO56" s="12"/>
      <c r="EP56" s="12"/>
      <c r="EQ56" s="12"/>
    </row>
    <row r="57" spans="144:147" ht="12.75" customHeight="1">
      <c r="EN57" s="12"/>
      <c r="EO57" s="12"/>
      <c r="EP57" s="12"/>
      <c r="EQ57" s="12"/>
    </row>
    <row r="58" spans="144:147" ht="12.75" customHeight="1">
      <c r="EN58" s="12"/>
      <c r="EO58" s="12"/>
      <c r="EP58" s="12"/>
      <c r="EQ58" s="12"/>
    </row>
    <row r="59" spans="144:147" ht="12.75" customHeight="1">
      <c r="EN59" s="12"/>
      <c r="EO59" s="12"/>
      <c r="EP59" s="12"/>
      <c r="EQ59" s="12"/>
    </row>
    <row r="60" spans="144:147" ht="12.75" customHeight="1">
      <c r="EN60" s="12"/>
      <c r="EO60" s="12"/>
      <c r="EP60" s="12"/>
      <c r="EQ60" s="12"/>
    </row>
    <row r="61" spans="144:147" ht="12.75" customHeight="1">
      <c r="EN61" s="12"/>
      <c r="EO61" s="12"/>
      <c r="EP61" s="12"/>
      <c r="EQ61" s="12"/>
    </row>
    <row r="62" spans="144:147" ht="12.75" customHeight="1">
      <c r="EN62" s="12"/>
      <c r="EO62" s="12"/>
      <c r="EP62" s="12"/>
      <c r="EQ62" s="12"/>
    </row>
    <row r="63" spans="144:147" ht="12.75" customHeight="1">
      <c r="EN63" s="12"/>
      <c r="EO63" s="12"/>
      <c r="EP63" s="12"/>
      <c r="EQ63" s="12"/>
    </row>
    <row r="64" spans="144:147" ht="12.75" customHeight="1">
      <c r="EN64" s="12"/>
      <c r="EO64" s="12"/>
      <c r="EP64" s="12"/>
      <c r="EQ64" s="12"/>
    </row>
    <row r="65" spans="144:147" ht="12.75" customHeight="1">
      <c r="EN65" s="12"/>
      <c r="EO65" s="12"/>
      <c r="EP65" s="12"/>
      <c r="EQ65" s="12"/>
    </row>
    <row r="66" spans="144:147" ht="12.75" customHeight="1">
      <c r="EN66" s="12"/>
      <c r="EO66" s="12"/>
      <c r="EP66" s="12"/>
      <c r="EQ66" s="12"/>
    </row>
    <row r="67" spans="144:147" ht="12.75" customHeight="1">
      <c r="EN67" s="12"/>
      <c r="EO67" s="12"/>
      <c r="EP67" s="12"/>
      <c r="EQ67" s="12"/>
    </row>
    <row r="68" spans="144:147" ht="12.75" customHeight="1">
      <c r="EN68" s="12"/>
      <c r="EO68" s="12"/>
      <c r="EP68" s="12"/>
      <c r="EQ68" s="12"/>
    </row>
    <row r="69" spans="144:147" ht="12.75" customHeight="1">
      <c r="EN69" s="12"/>
      <c r="EO69" s="12"/>
      <c r="EP69" s="12"/>
      <c r="EQ69" s="12"/>
    </row>
    <row r="70" spans="144:147" ht="12.75" customHeight="1">
      <c r="EN70" s="12"/>
      <c r="EO70" s="12"/>
      <c r="EP70" s="12"/>
      <c r="EQ70" s="12"/>
    </row>
    <row r="71" spans="144:147" ht="12.75" customHeight="1">
      <c r="EN71" s="12"/>
      <c r="EO71" s="12"/>
      <c r="EP71" s="12"/>
      <c r="EQ71" s="12"/>
    </row>
    <row r="72" spans="144:147" ht="12.75" customHeight="1">
      <c r="EN72" s="12"/>
      <c r="EO72" s="12"/>
      <c r="EP72" s="12"/>
      <c r="EQ72" s="12"/>
    </row>
    <row r="73" spans="144:147" ht="12.75" customHeight="1">
      <c r="EN73" s="12"/>
      <c r="EO73" s="12"/>
      <c r="EP73" s="12"/>
      <c r="EQ73" s="12"/>
    </row>
    <row r="74" spans="144:147" ht="12.75" customHeight="1">
      <c r="EN74" s="12"/>
      <c r="EO74" s="12"/>
      <c r="EP74" s="12"/>
      <c r="EQ74" s="12"/>
    </row>
    <row r="75" spans="144:147" ht="12.75" customHeight="1">
      <c r="EN75" s="12"/>
      <c r="EO75" s="12"/>
      <c r="EP75" s="12"/>
      <c r="EQ75" s="12"/>
    </row>
    <row r="76" spans="144:147" ht="12.75" customHeight="1">
      <c r="EN76" s="12"/>
      <c r="EO76" s="12"/>
      <c r="EP76" s="12"/>
      <c r="EQ76" s="12"/>
    </row>
    <row r="77" spans="144:147" ht="12.75" customHeight="1">
      <c r="EN77" s="12"/>
      <c r="EO77" s="12"/>
      <c r="EP77" s="12"/>
      <c r="EQ77" s="12"/>
    </row>
    <row r="78" spans="144:147" ht="12.75" customHeight="1">
      <c r="EN78" s="12"/>
      <c r="EO78" s="12"/>
      <c r="EP78" s="12"/>
      <c r="EQ78" s="12"/>
    </row>
    <row r="79" spans="144:147" ht="12.75" customHeight="1">
      <c r="EN79" s="12"/>
      <c r="EO79" s="12"/>
      <c r="EP79" s="12"/>
      <c r="EQ79" s="12"/>
    </row>
    <row r="80" spans="144:147" ht="12.75" customHeight="1">
      <c r="EN80" s="12"/>
      <c r="EO80" s="12"/>
      <c r="EP80" s="12"/>
      <c r="EQ80" s="12"/>
    </row>
    <row r="81" spans="144:147" ht="12.75" customHeight="1">
      <c r="EN81" s="12"/>
      <c r="EO81" s="12"/>
      <c r="EP81" s="12"/>
      <c r="EQ81" s="12"/>
    </row>
    <row r="82" spans="144:147" ht="12.75" customHeight="1">
      <c r="EN82" s="12"/>
      <c r="EO82" s="12"/>
      <c r="EP82" s="12"/>
      <c r="EQ82" s="12"/>
    </row>
    <row r="83" spans="144:147" ht="12.75" customHeight="1">
      <c r="EN83" s="12"/>
      <c r="EO83" s="12"/>
      <c r="EP83" s="12"/>
      <c r="EQ83" s="12"/>
    </row>
    <row r="84" spans="144:147" ht="12.75" customHeight="1">
      <c r="EN84" s="12"/>
      <c r="EO84" s="12"/>
      <c r="EP84" s="12"/>
      <c r="EQ84" s="12"/>
    </row>
    <row r="85" spans="144:147" ht="12.75" customHeight="1">
      <c r="EN85" s="12"/>
      <c r="EO85" s="12"/>
      <c r="EP85" s="12"/>
      <c r="EQ85" s="12"/>
    </row>
    <row r="86" spans="144:147" ht="12.75" customHeight="1">
      <c r="EN86" s="12"/>
      <c r="EO86" s="12"/>
      <c r="EP86" s="12"/>
      <c r="EQ86" s="12"/>
    </row>
    <row r="87" spans="144:147" ht="12.75" customHeight="1">
      <c r="EN87" s="12"/>
      <c r="EO87" s="12"/>
      <c r="EP87" s="12"/>
      <c r="EQ87" s="12"/>
    </row>
    <row r="88" spans="144:147" ht="12.75" customHeight="1">
      <c r="EN88" s="12"/>
      <c r="EO88" s="12"/>
      <c r="EP88" s="12"/>
      <c r="EQ88" s="12"/>
    </row>
    <row r="89" spans="144:147" ht="12.75" customHeight="1">
      <c r="EN89" s="12"/>
      <c r="EO89" s="12"/>
      <c r="EP89" s="12"/>
      <c r="EQ89" s="12"/>
    </row>
    <row r="90" spans="144:147" ht="12.75" customHeight="1">
      <c r="EN90" s="12"/>
      <c r="EO90" s="12"/>
      <c r="EP90" s="12"/>
      <c r="EQ90" s="12"/>
    </row>
    <row r="91" spans="144:147" ht="12.75" customHeight="1">
      <c r="EN91" s="12"/>
      <c r="EO91" s="12"/>
      <c r="EP91" s="12"/>
      <c r="EQ91" s="12"/>
    </row>
    <row r="92" spans="144:147" ht="12.75" customHeight="1">
      <c r="EN92" s="12"/>
      <c r="EO92" s="12"/>
      <c r="EP92" s="12"/>
      <c r="EQ92" s="12"/>
    </row>
    <row r="93" spans="144:147" ht="12.75" customHeight="1">
      <c r="EN93" s="12"/>
      <c r="EO93" s="12"/>
      <c r="EP93" s="12"/>
      <c r="EQ93" s="12"/>
    </row>
    <row r="94" spans="144:147" ht="12.75" customHeight="1">
      <c r="EN94" s="12"/>
      <c r="EO94" s="12"/>
      <c r="EP94" s="12"/>
      <c r="EQ94" s="12"/>
    </row>
    <row r="95" spans="144:147" ht="12.75" customHeight="1">
      <c r="EN95" s="12"/>
      <c r="EO95" s="12"/>
      <c r="EP95" s="12"/>
      <c r="EQ95" s="12"/>
    </row>
    <row r="96" spans="144:147" ht="12.75" customHeight="1">
      <c r="EN96" s="12"/>
      <c r="EO96" s="12"/>
      <c r="EP96" s="12"/>
      <c r="EQ96" s="12"/>
    </row>
    <row r="97" spans="144:147" ht="12.75" customHeight="1">
      <c r="EN97" s="12"/>
      <c r="EO97" s="12"/>
      <c r="EP97" s="12"/>
      <c r="EQ97" s="12"/>
    </row>
    <row r="98" spans="144:147" ht="12.75" customHeight="1">
      <c r="EN98" s="12"/>
      <c r="EO98" s="12"/>
      <c r="EP98" s="12"/>
      <c r="EQ98" s="12"/>
    </row>
    <row r="99" spans="144:147" ht="12.75" customHeight="1">
      <c r="EN99" s="12"/>
      <c r="EO99" s="12"/>
      <c r="EP99" s="12"/>
      <c r="EQ99" s="12"/>
    </row>
    <row r="100" spans="144:147" ht="12.75" customHeight="1">
      <c r="EN100" s="12"/>
      <c r="EO100" s="12"/>
      <c r="EP100" s="12"/>
      <c r="EQ100" s="12"/>
    </row>
    <row r="101" spans="144:147" ht="12.75" customHeight="1">
      <c r="EN101" s="12"/>
      <c r="EO101" s="12"/>
      <c r="EP101" s="12"/>
      <c r="EQ101" s="12"/>
    </row>
    <row r="102" spans="144:147" ht="12.75" customHeight="1">
      <c r="EN102" s="12"/>
      <c r="EO102" s="12"/>
      <c r="EP102" s="12"/>
      <c r="EQ102" s="12"/>
    </row>
    <row r="103" spans="144:147" ht="12.75" customHeight="1">
      <c r="EN103" s="12"/>
      <c r="EO103" s="12"/>
      <c r="EP103" s="12"/>
      <c r="EQ103" s="12"/>
    </row>
    <row r="104" spans="144:147" ht="12.75" customHeight="1">
      <c r="EN104" s="12"/>
      <c r="EO104" s="12"/>
      <c r="EP104" s="12"/>
      <c r="EQ104" s="12"/>
    </row>
    <row r="105" spans="144:147" ht="12.75" customHeight="1">
      <c r="EN105" s="12"/>
      <c r="EO105" s="12"/>
      <c r="EP105" s="12"/>
      <c r="EQ105" s="12"/>
    </row>
    <row r="106" spans="144:147" ht="12.75" customHeight="1">
      <c r="EN106" s="12"/>
      <c r="EO106" s="12"/>
      <c r="EP106" s="12"/>
      <c r="EQ106" s="12"/>
    </row>
    <row r="107" spans="144:147" ht="12.75" customHeight="1">
      <c r="EN107" s="12"/>
      <c r="EO107" s="12"/>
      <c r="EP107" s="12"/>
      <c r="EQ107" s="12"/>
    </row>
    <row r="108" spans="144:147" ht="12.75" customHeight="1">
      <c r="EN108" s="12"/>
      <c r="EO108" s="12"/>
      <c r="EP108" s="12"/>
      <c r="EQ108" s="12"/>
    </row>
    <row r="109" spans="144:147" ht="12.75" customHeight="1">
      <c r="EN109" s="12"/>
      <c r="EO109" s="12"/>
      <c r="EP109" s="12"/>
      <c r="EQ109" s="12"/>
    </row>
    <row r="110" spans="144:147" ht="12.75" customHeight="1">
      <c r="EN110" s="12"/>
      <c r="EO110" s="12"/>
      <c r="EP110" s="12"/>
      <c r="EQ110" s="12"/>
    </row>
    <row r="111" spans="144:147" ht="12.75" customHeight="1">
      <c r="EN111" s="12"/>
      <c r="EO111" s="12"/>
      <c r="EP111" s="12"/>
      <c r="EQ111" s="12"/>
    </row>
    <row r="112" spans="144:147" ht="12.75" customHeight="1">
      <c r="EN112" s="12"/>
      <c r="EO112" s="12"/>
      <c r="EP112" s="12"/>
      <c r="EQ112" s="12"/>
    </row>
    <row r="113" spans="144:147" ht="12.75" customHeight="1">
      <c r="EN113" s="12"/>
      <c r="EO113" s="12"/>
      <c r="EP113" s="12"/>
      <c r="EQ113" s="12"/>
    </row>
    <row r="114" spans="144:147" ht="12.75" customHeight="1">
      <c r="EN114" s="12"/>
      <c r="EO114" s="12"/>
      <c r="EP114" s="12"/>
      <c r="EQ114" s="12"/>
    </row>
    <row r="115" spans="144:147" ht="12.75" customHeight="1">
      <c r="EN115" s="12"/>
      <c r="EO115" s="12"/>
      <c r="EP115" s="12"/>
      <c r="EQ115" s="12"/>
    </row>
    <row r="116" spans="144:147" ht="12.75" customHeight="1">
      <c r="EN116" s="12"/>
      <c r="EO116" s="12"/>
      <c r="EP116" s="12"/>
      <c r="EQ116" s="12"/>
    </row>
    <row r="117" spans="144:147" ht="12.75" customHeight="1">
      <c r="EN117" s="12"/>
      <c r="EO117" s="12"/>
      <c r="EP117" s="12"/>
      <c r="EQ117" s="12"/>
    </row>
    <row r="118" spans="144:147" ht="12.75" customHeight="1">
      <c r="EN118" s="12"/>
      <c r="EO118" s="12"/>
      <c r="EP118" s="12"/>
      <c r="EQ118" s="12"/>
    </row>
    <row r="119" spans="144:147" ht="12.75" customHeight="1">
      <c r="EN119" s="12"/>
      <c r="EO119" s="12"/>
      <c r="EP119" s="12"/>
      <c r="EQ119" s="12"/>
    </row>
    <row r="120" spans="144:147" ht="12.75" customHeight="1">
      <c r="EN120" s="12"/>
      <c r="EO120" s="12"/>
      <c r="EP120" s="12"/>
      <c r="EQ120" s="12"/>
    </row>
    <row r="121" spans="144:147" ht="12.75" customHeight="1">
      <c r="EN121" s="12"/>
      <c r="EO121" s="12"/>
      <c r="EP121" s="12"/>
      <c r="EQ121" s="12"/>
    </row>
    <row r="122" spans="144:147" ht="12.75" customHeight="1">
      <c r="EN122" s="12"/>
      <c r="EO122" s="12"/>
      <c r="EP122" s="12"/>
      <c r="EQ122" s="12"/>
    </row>
    <row r="123" spans="144:147" ht="12.75" customHeight="1">
      <c r="EN123" s="12"/>
      <c r="EO123" s="12"/>
      <c r="EP123" s="12"/>
      <c r="EQ123" s="12"/>
    </row>
    <row r="124" spans="144:147" ht="12.75" customHeight="1">
      <c r="EN124" s="12"/>
      <c r="EO124" s="12"/>
      <c r="EP124" s="12"/>
      <c r="EQ124" s="12"/>
    </row>
    <row r="125" spans="144:147" ht="12.75" customHeight="1">
      <c r="EN125" s="12"/>
      <c r="EO125" s="12"/>
      <c r="EP125" s="12"/>
      <c r="EQ125" s="12"/>
    </row>
    <row r="126" spans="144:147" ht="12.75" customHeight="1">
      <c r="EN126" s="12"/>
      <c r="EO126" s="12"/>
      <c r="EP126" s="12"/>
      <c r="EQ126" s="12"/>
    </row>
    <row r="127" spans="144:147" ht="12.75" customHeight="1">
      <c r="EN127" s="12"/>
      <c r="EO127" s="12"/>
      <c r="EP127" s="12"/>
      <c r="EQ127" s="12"/>
    </row>
    <row r="128" spans="144:147" ht="12.75" customHeight="1">
      <c r="EN128" s="12"/>
      <c r="EO128" s="12"/>
      <c r="EP128" s="12"/>
      <c r="EQ128" s="12"/>
    </row>
    <row r="129" spans="144:147" ht="12.75" customHeight="1">
      <c r="EN129" s="12"/>
      <c r="EO129" s="12"/>
      <c r="EP129" s="12"/>
      <c r="EQ129" s="12"/>
    </row>
    <row r="130" spans="144:147" ht="12.75" customHeight="1">
      <c r="EN130" s="12"/>
      <c r="EO130" s="12"/>
      <c r="EP130" s="12"/>
      <c r="EQ130" s="12"/>
    </row>
    <row r="131" spans="144:147" ht="12.75" customHeight="1">
      <c r="EN131" s="12"/>
      <c r="EO131" s="12"/>
      <c r="EP131" s="12"/>
      <c r="EQ131" s="12"/>
    </row>
    <row r="132" spans="144:147" ht="12.75" customHeight="1">
      <c r="EN132" s="12"/>
      <c r="EO132" s="12"/>
      <c r="EP132" s="12"/>
      <c r="EQ132" s="12"/>
    </row>
    <row r="133" spans="144:147" ht="12.75" customHeight="1">
      <c r="EN133" s="12"/>
      <c r="EO133" s="12"/>
      <c r="EP133" s="12"/>
      <c r="EQ133" s="12"/>
    </row>
    <row r="134" spans="144:147" ht="12.75" customHeight="1">
      <c r="EN134" s="12"/>
      <c r="EO134" s="12"/>
      <c r="EP134" s="12"/>
      <c r="EQ134" s="12"/>
    </row>
    <row r="135" spans="144:147" ht="12.75" customHeight="1">
      <c r="EN135" s="12"/>
      <c r="EO135" s="12"/>
      <c r="EP135" s="12"/>
      <c r="EQ135" s="12"/>
    </row>
    <row r="136" spans="144:147" ht="12.75" customHeight="1">
      <c r="EN136" s="12"/>
      <c r="EO136" s="12"/>
      <c r="EP136" s="12"/>
      <c r="EQ136" s="12"/>
    </row>
    <row r="137" spans="144:147" ht="12.75" customHeight="1">
      <c r="EN137" s="12"/>
      <c r="EO137" s="12"/>
      <c r="EP137" s="12"/>
      <c r="EQ137" s="12"/>
    </row>
    <row r="138" spans="144:147" ht="12.75" customHeight="1">
      <c r="EN138" s="12"/>
      <c r="EO138" s="12"/>
      <c r="EP138" s="12"/>
      <c r="EQ138" s="12"/>
    </row>
    <row r="139" spans="144:147" ht="12.75" customHeight="1">
      <c r="EN139" s="12"/>
      <c r="EO139" s="12"/>
      <c r="EP139" s="12"/>
      <c r="EQ139" s="12"/>
    </row>
    <row r="140" spans="144:147" ht="12.75" customHeight="1">
      <c r="EN140" s="12"/>
      <c r="EO140" s="12"/>
      <c r="EP140" s="12"/>
      <c r="EQ140" s="12"/>
    </row>
    <row r="141" spans="144:147" ht="12.75" customHeight="1">
      <c r="EN141" s="12"/>
      <c r="EO141" s="12"/>
      <c r="EP141" s="12"/>
      <c r="EQ141" s="12"/>
    </row>
    <row r="142" spans="144:147" ht="12.75" customHeight="1">
      <c r="EN142" s="12"/>
      <c r="EO142" s="12"/>
      <c r="EP142" s="12"/>
      <c r="EQ142" s="12"/>
    </row>
    <row r="143" spans="144:147" ht="12.75" customHeight="1">
      <c r="EN143" s="12"/>
      <c r="EO143" s="12"/>
      <c r="EP143" s="12"/>
      <c r="EQ143" s="12"/>
    </row>
    <row r="144" spans="144:147" ht="12.75" customHeight="1">
      <c r="EN144" s="12"/>
      <c r="EO144" s="12"/>
      <c r="EP144" s="12"/>
      <c r="EQ144" s="12"/>
    </row>
    <row r="145" spans="144:147" ht="12.75" customHeight="1">
      <c r="EN145" s="12"/>
      <c r="EO145" s="12"/>
      <c r="EP145" s="12"/>
      <c r="EQ145" s="12"/>
    </row>
    <row r="146" spans="144:147" ht="12.75" customHeight="1">
      <c r="EN146" s="12"/>
      <c r="EO146" s="12"/>
      <c r="EP146" s="12"/>
      <c r="EQ146" s="12"/>
    </row>
    <row r="147" spans="144:147" ht="12.75" customHeight="1">
      <c r="EN147" s="12"/>
      <c r="EO147" s="12"/>
      <c r="EP147" s="12"/>
      <c r="EQ147" s="12"/>
    </row>
    <row r="148" spans="144:147" ht="12.75" customHeight="1">
      <c r="EN148" s="12"/>
      <c r="EO148" s="12"/>
      <c r="EP148" s="12"/>
      <c r="EQ148" s="12"/>
    </row>
    <row r="149" spans="144:147" ht="12.75" customHeight="1">
      <c r="EN149" s="12"/>
      <c r="EO149" s="12"/>
      <c r="EP149" s="12"/>
      <c r="EQ149" s="12"/>
    </row>
    <row r="150" spans="144:147" ht="12.75" customHeight="1">
      <c r="EN150" s="12"/>
      <c r="EO150" s="12"/>
      <c r="EP150" s="12"/>
      <c r="EQ150" s="12"/>
    </row>
    <row r="151" spans="144:147" ht="12.75" customHeight="1">
      <c r="EN151" s="12"/>
      <c r="EO151" s="12"/>
      <c r="EP151" s="12"/>
      <c r="EQ151" s="12"/>
    </row>
    <row r="152" spans="144:147" ht="12.75" customHeight="1">
      <c r="EN152" s="12"/>
      <c r="EO152" s="12"/>
      <c r="EP152" s="12"/>
      <c r="EQ152" s="12"/>
    </row>
    <row r="153" spans="144:147" ht="12.75" customHeight="1">
      <c r="EN153" s="12"/>
      <c r="EO153" s="12"/>
      <c r="EP153" s="12"/>
      <c r="EQ153" s="12"/>
    </row>
    <row r="154" spans="144:147" ht="12.75" customHeight="1">
      <c r="EN154" s="12"/>
      <c r="EO154" s="12"/>
      <c r="EP154" s="12"/>
      <c r="EQ154" s="12"/>
    </row>
    <row r="155" spans="144:147" ht="12.75" customHeight="1">
      <c r="EN155" s="12"/>
      <c r="EO155" s="12"/>
      <c r="EP155" s="12"/>
      <c r="EQ155" s="12"/>
    </row>
    <row r="156" spans="144:147" ht="12.75" customHeight="1">
      <c r="EN156" s="12"/>
      <c r="EO156" s="12"/>
      <c r="EP156" s="12"/>
      <c r="EQ156" s="12"/>
    </row>
    <row r="157" spans="144:147" ht="12.75" customHeight="1">
      <c r="EN157" s="12"/>
      <c r="EO157" s="12"/>
      <c r="EP157" s="12"/>
      <c r="EQ157" s="12"/>
    </row>
    <row r="158" spans="144:147" ht="12.75" customHeight="1">
      <c r="EN158" s="12"/>
      <c r="EO158" s="12"/>
      <c r="EP158" s="12"/>
      <c r="EQ158" s="12"/>
    </row>
    <row r="159" spans="144:147" ht="12.75" customHeight="1">
      <c r="EN159" s="12"/>
      <c r="EO159" s="12"/>
      <c r="EP159" s="12"/>
      <c r="EQ159" s="12"/>
    </row>
    <row r="160" spans="144:147" ht="12.75" customHeight="1">
      <c r="EN160" s="12"/>
      <c r="EO160" s="12"/>
      <c r="EP160" s="12"/>
      <c r="EQ160" s="12"/>
    </row>
    <row r="161" spans="144:147" ht="12.75" customHeight="1">
      <c r="EN161" s="12"/>
      <c r="EO161" s="12"/>
      <c r="EP161" s="12"/>
      <c r="EQ161" s="12"/>
    </row>
    <row r="162" spans="144:147" ht="12.75" customHeight="1">
      <c r="EN162" s="12"/>
      <c r="EO162" s="12"/>
      <c r="EP162" s="12"/>
      <c r="EQ162" s="12"/>
    </row>
    <row r="163" spans="144:147" ht="12.75" customHeight="1">
      <c r="EN163" s="12"/>
      <c r="EO163" s="12"/>
      <c r="EP163" s="12"/>
      <c r="EQ163" s="12"/>
    </row>
    <row r="164" spans="144:147" ht="12.75" customHeight="1">
      <c r="EN164" s="12"/>
      <c r="EO164" s="12"/>
      <c r="EP164" s="12"/>
      <c r="EQ164" s="12"/>
    </row>
    <row r="165" spans="144:147" ht="12.75" customHeight="1">
      <c r="EN165" s="12"/>
      <c r="EO165" s="12"/>
      <c r="EP165" s="12"/>
      <c r="EQ165" s="12"/>
    </row>
    <row r="166" spans="144:147" ht="12.75" customHeight="1">
      <c r="EN166" s="12"/>
      <c r="EO166" s="12"/>
      <c r="EP166" s="12"/>
      <c r="EQ166" s="12"/>
    </row>
    <row r="167" spans="144:147" ht="12.75" customHeight="1">
      <c r="EN167" s="12"/>
      <c r="EO167" s="12"/>
      <c r="EP167" s="12"/>
      <c r="EQ167" s="12"/>
    </row>
    <row r="168" spans="144:147" ht="12.75" customHeight="1">
      <c r="EN168" s="12"/>
      <c r="EO168" s="12"/>
      <c r="EP168" s="12"/>
      <c r="EQ168" s="12"/>
    </row>
    <row r="169" spans="144:147" ht="12.75" customHeight="1">
      <c r="EN169" s="12"/>
      <c r="EO169" s="12"/>
      <c r="EP169" s="12"/>
      <c r="EQ169" s="12"/>
    </row>
    <row r="170" spans="144:147" ht="12.75" customHeight="1">
      <c r="EN170" s="12"/>
      <c r="EO170" s="12"/>
      <c r="EP170" s="12"/>
      <c r="EQ170" s="12"/>
    </row>
    <row r="171" spans="144:147" ht="12.75" customHeight="1">
      <c r="EN171" s="12"/>
      <c r="EO171" s="12"/>
      <c r="EP171" s="12"/>
      <c r="EQ171" s="12"/>
    </row>
    <row r="172" spans="144:147" ht="12.75" customHeight="1">
      <c r="EN172" s="12"/>
      <c r="EO172" s="12"/>
      <c r="EP172" s="12"/>
      <c r="EQ172" s="12"/>
    </row>
    <row r="173" spans="144:147" ht="12.75" customHeight="1">
      <c r="EN173" s="12"/>
      <c r="EO173" s="12"/>
      <c r="EP173" s="12"/>
      <c r="EQ173" s="12"/>
    </row>
    <row r="174" spans="144:147" ht="12.75" customHeight="1">
      <c r="EN174" s="12"/>
      <c r="EO174" s="12"/>
      <c r="EP174" s="12"/>
      <c r="EQ174" s="12"/>
    </row>
    <row r="175" spans="144:147" ht="12.75" customHeight="1">
      <c r="EN175" s="12"/>
      <c r="EO175" s="12"/>
      <c r="EP175" s="12"/>
      <c r="EQ175" s="12"/>
    </row>
    <row r="176" spans="144:147" ht="12.75" customHeight="1">
      <c r="EN176" s="12"/>
      <c r="EO176" s="12"/>
      <c r="EP176" s="12"/>
      <c r="EQ176" s="12"/>
    </row>
    <row r="177" spans="144:147" ht="12.75" customHeight="1">
      <c r="EN177" s="12"/>
      <c r="EO177" s="12"/>
      <c r="EP177" s="12"/>
      <c r="EQ177" s="12"/>
    </row>
    <row r="178" spans="144:147" ht="12.75" customHeight="1">
      <c r="EN178" s="12"/>
      <c r="EO178" s="12"/>
      <c r="EP178" s="12"/>
      <c r="EQ178" s="12"/>
    </row>
    <row r="179" spans="144:147" ht="12.75" customHeight="1">
      <c r="EN179" s="12"/>
      <c r="EO179" s="12"/>
      <c r="EP179" s="12"/>
      <c r="EQ179" s="12"/>
    </row>
    <row r="180" spans="144:147" ht="12.75" customHeight="1">
      <c r="EN180" s="12"/>
      <c r="EO180" s="12"/>
      <c r="EP180" s="12"/>
      <c r="EQ180" s="12"/>
    </row>
    <row r="181" spans="144:147" ht="12.75" customHeight="1">
      <c r="EN181" s="12"/>
      <c r="EO181" s="12"/>
      <c r="EP181" s="12"/>
      <c r="EQ181" s="12"/>
    </row>
    <row r="182" spans="144:147" ht="12.75" customHeight="1">
      <c r="EN182" s="12"/>
      <c r="EO182" s="12"/>
      <c r="EP182" s="12"/>
      <c r="EQ182" s="12"/>
    </row>
    <row r="183" spans="144:147" ht="12.75" customHeight="1">
      <c r="EN183" s="12"/>
      <c r="EO183" s="12"/>
      <c r="EP183" s="12"/>
      <c r="EQ183" s="12"/>
    </row>
    <row r="184" spans="144:147" ht="12.75" customHeight="1">
      <c r="EN184" s="12"/>
      <c r="EO184" s="12"/>
      <c r="EP184" s="12"/>
      <c r="EQ184" s="12"/>
    </row>
    <row r="185" spans="144:147" ht="12.75" customHeight="1">
      <c r="EN185" s="12"/>
      <c r="EO185" s="12"/>
      <c r="EP185" s="12"/>
      <c r="EQ185" s="12"/>
    </row>
    <row r="186" spans="144:147" ht="12.75" customHeight="1">
      <c r="EN186" s="12"/>
      <c r="EO186" s="12"/>
      <c r="EP186" s="12"/>
      <c r="EQ186" s="12"/>
    </row>
    <row r="187" spans="144:147" ht="12.75" customHeight="1">
      <c r="EN187" s="12"/>
      <c r="EO187" s="12"/>
      <c r="EP187" s="12"/>
      <c r="EQ187" s="12"/>
    </row>
    <row r="188" spans="144:147" ht="12.75" customHeight="1">
      <c r="EN188" s="12"/>
      <c r="EO188" s="12"/>
      <c r="EP188" s="12"/>
      <c r="EQ188" s="12"/>
    </row>
    <row r="189" spans="144:147" ht="12.75" customHeight="1">
      <c r="EN189" s="12"/>
      <c r="EO189" s="12"/>
      <c r="EP189" s="12"/>
      <c r="EQ189" s="12"/>
    </row>
    <row r="190" spans="144:147" ht="12.75" customHeight="1">
      <c r="EN190" s="12"/>
      <c r="EO190" s="12"/>
      <c r="EP190" s="12"/>
      <c r="EQ190" s="12"/>
    </row>
    <row r="191" spans="144:147" ht="12.75" customHeight="1">
      <c r="EN191" s="12"/>
      <c r="EO191" s="12"/>
      <c r="EP191" s="12"/>
      <c r="EQ191" s="12"/>
    </row>
    <row r="192" spans="144:147" ht="12.75" customHeight="1">
      <c r="EN192" s="12"/>
      <c r="EO192" s="12"/>
      <c r="EP192" s="12"/>
      <c r="EQ192" s="12"/>
    </row>
    <row r="193" spans="144:147" ht="12.75" customHeight="1">
      <c r="EN193" s="12"/>
      <c r="EO193" s="12"/>
      <c r="EP193" s="12"/>
      <c r="EQ193" s="12"/>
    </row>
    <row r="194" spans="144:147" ht="12.75" customHeight="1">
      <c r="EN194" s="12"/>
      <c r="EO194" s="12"/>
      <c r="EP194" s="12"/>
      <c r="EQ194" s="12"/>
    </row>
    <row r="195" spans="144:147" ht="12.75" customHeight="1">
      <c r="EN195" s="12"/>
      <c r="EO195" s="12"/>
      <c r="EP195" s="12"/>
      <c r="EQ195" s="12"/>
    </row>
    <row r="196" spans="144:147" ht="12.75" customHeight="1">
      <c r="EN196" s="12"/>
      <c r="EO196" s="12"/>
      <c r="EP196" s="12"/>
      <c r="EQ196" s="12"/>
    </row>
    <row r="197" spans="144:147" ht="12.75" customHeight="1">
      <c r="EN197" s="12"/>
      <c r="EO197" s="12"/>
      <c r="EP197" s="12"/>
      <c r="EQ197" s="12"/>
    </row>
    <row r="198" spans="144:147" ht="12.75" customHeight="1">
      <c r="EN198" s="12"/>
      <c r="EO198" s="12"/>
      <c r="EP198" s="12"/>
      <c r="EQ198" s="12"/>
    </row>
    <row r="199" spans="144:147" ht="12.75" customHeight="1">
      <c r="EN199" s="12"/>
      <c r="EO199" s="12"/>
      <c r="EP199" s="12"/>
      <c r="EQ199" s="12"/>
    </row>
    <row r="200" spans="144:147" ht="12.75" customHeight="1">
      <c r="EN200" s="12"/>
      <c r="EO200" s="12"/>
      <c r="EP200" s="12"/>
      <c r="EQ200" s="12"/>
    </row>
    <row r="201" spans="144:147" ht="12.75" customHeight="1">
      <c r="EN201" s="12"/>
      <c r="EO201" s="12"/>
      <c r="EP201" s="12"/>
      <c r="EQ201" s="12"/>
    </row>
    <row r="202" spans="144:147" ht="12.75" customHeight="1">
      <c r="EN202" s="12"/>
      <c r="EO202" s="12"/>
      <c r="EP202" s="12"/>
      <c r="EQ202" s="12"/>
    </row>
    <row r="203" spans="144:147" ht="12.75" customHeight="1">
      <c r="EN203" s="12"/>
      <c r="EO203" s="12"/>
      <c r="EP203" s="12"/>
      <c r="EQ203" s="12"/>
    </row>
    <row r="204" spans="144:147" ht="12.75" customHeight="1">
      <c r="EN204" s="12"/>
      <c r="EO204" s="12"/>
      <c r="EP204" s="12"/>
      <c r="EQ204" s="12"/>
    </row>
    <row r="205" spans="144:147" ht="12.75" customHeight="1">
      <c r="EN205" s="12"/>
      <c r="EO205" s="12"/>
      <c r="EP205" s="12"/>
      <c r="EQ205" s="12"/>
    </row>
    <row r="206" spans="144:147" ht="12.75" customHeight="1">
      <c r="EN206" s="12"/>
      <c r="EO206" s="12"/>
      <c r="EP206" s="12"/>
      <c r="EQ206" s="12"/>
    </row>
    <row r="207" spans="144:147" ht="12.75" customHeight="1">
      <c r="EN207" s="12"/>
      <c r="EO207" s="12"/>
      <c r="EP207" s="12"/>
      <c r="EQ207" s="12"/>
    </row>
    <row r="208" spans="144:147" ht="12.75" customHeight="1">
      <c r="EN208" s="12"/>
      <c r="EO208" s="12"/>
      <c r="EP208" s="12"/>
      <c r="EQ208" s="12"/>
    </row>
    <row r="209" spans="144:147" ht="12.75" customHeight="1">
      <c r="EN209" s="12"/>
      <c r="EO209" s="12"/>
      <c r="EP209" s="12"/>
      <c r="EQ209" s="12"/>
    </row>
    <row r="210" spans="144:147" ht="12.75" customHeight="1">
      <c r="EN210" s="12"/>
      <c r="EO210" s="12"/>
      <c r="EP210" s="12"/>
      <c r="EQ210" s="12"/>
    </row>
    <row r="211" spans="144:147" ht="12.75" customHeight="1">
      <c r="EN211" s="12"/>
      <c r="EO211" s="12"/>
      <c r="EP211" s="12"/>
      <c r="EQ211" s="12"/>
    </row>
    <row r="212" spans="144:147" ht="12.75" customHeight="1">
      <c r="EN212" s="12"/>
      <c r="EO212" s="12"/>
      <c r="EP212" s="12"/>
      <c r="EQ212" s="12"/>
    </row>
    <row r="213" spans="144:147" ht="12.75" customHeight="1">
      <c r="EN213" s="12"/>
      <c r="EO213" s="12"/>
      <c r="EP213" s="12"/>
      <c r="EQ213" s="12"/>
    </row>
    <row r="214" spans="144:147" ht="12.75" customHeight="1">
      <c r="EN214" s="12"/>
      <c r="EO214" s="12"/>
      <c r="EP214" s="12"/>
      <c r="EQ214" s="12"/>
    </row>
    <row r="215" spans="144:147" ht="12.75" customHeight="1">
      <c r="EN215" s="12"/>
      <c r="EO215" s="12"/>
      <c r="EP215" s="12"/>
      <c r="EQ215" s="12"/>
    </row>
    <row r="216" spans="144:147" ht="12.75" customHeight="1">
      <c r="EN216" s="12"/>
      <c r="EO216" s="12"/>
      <c r="EP216" s="12"/>
      <c r="EQ216" s="12"/>
    </row>
    <row r="217" spans="144:147" ht="12.75" customHeight="1">
      <c r="EN217" s="12"/>
      <c r="EO217" s="12"/>
      <c r="EP217" s="12"/>
      <c r="EQ217" s="12"/>
    </row>
    <row r="218" spans="144:147" ht="12.75" customHeight="1">
      <c r="EN218" s="12"/>
      <c r="EO218" s="12"/>
      <c r="EP218" s="12"/>
      <c r="EQ218" s="12"/>
    </row>
    <row r="219" spans="144:147" ht="12.75" customHeight="1">
      <c r="EN219" s="12"/>
      <c r="EO219" s="12"/>
      <c r="EP219" s="12"/>
      <c r="EQ219" s="12"/>
    </row>
    <row r="220" spans="144:147" ht="12.75" customHeight="1">
      <c r="EN220" s="12"/>
      <c r="EO220" s="12"/>
      <c r="EP220" s="12"/>
      <c r="EQ220" s="12"/>
    </row>
    <row r="221" spans="144:147" ht="12.75" customHeight="1">
      <c r="EN221" s="12"/>
      <c r="EO221" s="12"/>
      <c r="EP221" s="12"/>
      <c r="EQ221" s="12"/>
    </row>
    <row r="222" spans="144:147" ht="12.75" customHeight="1">
      <c r="EN222" s="12"/>
      <c r="EO222" s="12"/>
      <c r="EP222" s="12"/>
      <c r="EQ222" s="12"/>
    </row>
    <row r="223" spans="144:147" ht="12.75" customHeight="1">
      <c r="EN223" s="12"/>
      <c r="EO223" s="12"/>
      <c r="EP223" s="12"/>
      <c r="EQ223" s="12"/>
    </row>
    <row r="224" spans="144:147" ht="12.75" customHeight="1">
      <c r="EN224" s="12"/>
      <c r="EO224" s="12"/>
      <c r="EP224" s="12"/>
      <c r="EQ224" s="12"/>
    </row>
    <row r="225" spans="144:147" ht="12.75" customHeight="1">
      <c r="EN225" s="12"/>
      <c r="EO225" s="12"/>
      <c r="EP225" s="12"/>
      <c r="EQ225" s="12"/>
    </row>
  </sheetData>
  <mergeCells count="11">
    <mergeCell ref="DV3:EP3"/>
    <mergeCell ref="ER3:EZ3"/>
    <mergeCell ref="FA3:FR3"/>
    <mergeCell ref="FS3:FW3"/>
    <mergeCell ref="B3:AF3"/>
    <mergeCell ref="AG3:BC3"/>
    <mergeCell ref="BF3:BL3"/>
    <mergeCell ref="BM3:BQ3"/>
    <mergeCell ref="BR3:BS3"/>
    <mergeCell ref="BT3:CP3"/>
    <mergeCell ref="CR3:DU3"/>
  </mergeCells>
  <conditionalFormatting sqref="A14">
    <cfRule type="cellIs" dxfId="2" priority="1" stopIfTrue="1" operator="equal">
      <formula>"1 ligne à intégrer"</formula>
    </cfRule>
  </conditionalFormatting>
  <conditionalFormatting sqref="A13">
    <cfRule type="cellIs" dxfId="1" priority="2" stopIfTrue="1" operator="equal">
      <formula>"1 ligne à intégrer"</formula>
    </cfRule>
  </conditionalFormatting>
  <conditionalFormatting sqref="A16:A17">
    <cfRule type="cellIs" dxfId="0" priority="3" stopIfTrue="1" operator="equal">
      <formula>"1 ligne à intégrer"</formula>
    </cfRule>
  </conditionalFormatting>
  <pageMargins left="0.78740157499999996" right="0.78740157499999996" top="0.984251969" bottom="0.984251969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1000"/>
  <sheetViews>
    <sheetView workbookViewId="0"/>
  </sheetViews>
  <sheetFormatPr defaultColWidth="14.42578125" defaultRowHeight="15" customHeight="1"/>
  <cols>
    <col min="1" max="1" width="10.7109375" customWidth="1"/>
    <col min="2" max="2" width="12.42578125" customWidth="1"/>
    <col min="3" max="3" width="10.7109375" customWidth="1"/>
    <col min="4" max="5" width="34.28515625" customWidth="1"/>
    <col min="6" max="7" width="10.7109375" customWidth="1"/>
    <col min="8" max="8" width="26.42578125" customWidth="1"/>
    <col min="9" max="9" width="8.42578125" customWidth="1"/>
    <col min="10" max="11" width="25" customWidth="1"/>
    <col min="12" max="12" width="10.7109375" customWidth="1"/>
    <col min="13" max="13" width="35.140625" customWidth="1"/>
    <col min="14" max="14" width="24.42578125" customWidth="1"/>
    <col min="15" max="15" width="10.7109375" customWidth="1"/>
    <col min="16" max="16" width="15.42578125" customWidth="1"/>
    <col min="17" max="17" width="24.140625" customWidth="1"/>
    <col min="18" max="18" width="10.7109375" customWidth="1"/>
    <col min="19" max="19" width="12.28515625" customWidth="1"/>
    <col min="20" max="20" width="19.42578125" customWidth="1"/>
    <col min="21" max="21" width="10.7109375" customWidth="1"/>
    <col min="22" max="22" width="16.7109375" customWidth="1"/>
    <col min="23" max="23" width="19.7109375" customWidth="1"/>
    <col min="24" max="24" width="10.7109375" customWidth="1"/>
    <col min="25" max="25" width="17.42578125" customWidth="1"/>
    <col min="26" max="26" width="18.7109375" customWidth="1"/>
    <col min="27" max="27" width="10.7109375" customWidth="1"/>
    <col min="28" max="28" width="12.42578125" customWidth="1"/>
    <col min="29" max="30" width="11.28515625" customWidth="1"/>
    <col min="31" max="31" width="27" customWidth="1"/>
    <col min="32" max="32" width="54.85546875" customWidth="1"/>
    <col min="33" max="33" width="10.7109375" customWidth="1"/>
    <col min="34" max="34" width="24.42578125" customWidth="1"/>
    <col min="35" max="39" width="10.7109375" customWidth="1"/>
    <col min="40" max="40" width="34.42578125" customWidth="1"/>
    <col min="41" max="41" width="42.140625" customWidth="1"/>
    <col min="42" max="42" width="10.7109375" customWidth="1"/>
    <col min="43" max="43" width="18.140625" customWidth="1"/>
    <col min="44" max="44" width="13.42578125" customWidth="1"/>
    <col min="45" max="45" width="10.7109375" customWidth="1"/>
    <col min="46" max="46" width="35" customWidth="1"/>
    <col min="47" max="47" width="26.42578125" customWidth="1"/>
    <col min="48" max="48" width="10.7109375" customWidth="1"/>
    <col min="49" max="50" width="32.42578125" customWidth="1"/>
    <col min="51" max="51" width="10.7109375" customWidth="1"/>
    <col min="52" max="52" width="14.28515625" customWidth="1"/>
    <col min="53" max="53" width="10.7109375" customWidth="1"/>
    <col min="54" max="55" width="25" customWidth="1"/>
    <col min="56" max="56" width="10.7109375" customWidth="1"/>
    <col min="57" max="57" width="28.42578125" customWidth="1"/>
    <col min="58" max="58" width="10.7109375" customWidth="1"/>
    <col min="59" max="59" width="18.42578125" customWidth="1"/>
    <col min="60" max="60" width="25.42578125" customWidth="1"/>
    <col min="61" max="61" width="10.7109375" customWidth="1"/>
    <col min="62" max="62" width="5.28515625" customWidth="1"/>
    <col min="63" max="63" width="41.42578125" customWidth="1"/>
    <col min="64" max="64" width="15.42578125" customWidth="1"/>
    <col min="65" max="66" width="10.7109375" customWidth="1"/>
    <col min="67" max="67" width="12.85546875" customWidth="1"/>
    <col min="68" max="68" width="23.28515625" customWidth="1"/>
    <col min="69" max="69" width="25" customWidth="1"/>
    <col min="70" max="71" width="10.7109375" customWidth="1"/>
    <col min="72" max="72" width="24.140625" customWidth="1"/>
    <col min="73" max="73" width="10.7109375" customWidth="1"/>
    <col min="74" max="74" width="9.42578125" customWidth="1"/>
    <col min="75" max="75" width="25.28515625" customWidth="1"/>
    <col min="76" max="78" width="10.7109375" customWidth="1"/>
    <col min="79" max="79" width="15.28515625" customWidth="1"/>
    <col min="80" max="80" width="13.7109375" customWidth="1"/>
    <col min="81" max="90" width="10.7109375" customWidth="1"/>
    <col min="91" max="91" width="26.42578125" customWidth="1"/>
    <col min="92" max="92" width="10.7109375" customWidth="1"/>
    <col min="93" max="93" width="29.85546875" customWidth="1"/>
    <col min="94" max="94" width="39.42578125" customWidth="1"/>
    <col min="95" max="95" width="10.7109375" customWidth="1"/>
    <col min="96" max="96" width="5.28515625" customWidth="1"/>
    <col min="97" max="97" width="15.42578125" customWidth="1"/>
    <col min="98" max="98" width="35.42578125" customWidth="1"/>
    <col min="99" max="100" width="10.7109375" customWidth="1"/>
    <col min="101" max="101" width="22.28515625" customWidth="1"/>
    <col min="102" max="102" width="18.42578125" customWidth="1"/>
    <col min="103" max="103" width="35.42578125" customWidth="1"/>
  </cols>
  <sheetData>
    <row r="1" spans="1:103" ht="12.75" customHeight="1">
      <c r="A1" s="5" t="s">
        <v>1</v>
      </c>
      <c r="B1" s="6"/>
      <c r="C1" s="1"/>
      <c r="D1" s="5" t="s">
        <v>4</v>
      </c>
      <c r="E1" s="6"/>
      <c r="F1" s="1"/>
      <c r="G1" s="5" t="s">
        <v>5</v>
      </c>
      <c r="H1" s="8"/>
      <c r="I1" s="1"/>
      <c r="J1" s="9" t="s">
        <v>6</v>
      </c>
      <c r="K1" s="1"/>
      <c r="L1" s="1"/>
      <c r="M1" s="5" t="s">
        <v>7</v>
      </c>
      <c r="N1" s="8"/>
      <c r="O1" s="1"/>
      <c r="P1" s="5" t="s">
        <v>8</v>
      </c>
      <c r="Q1" s="8"/>
      <c r="R1" s="1"/>
      <c r="S1" s="5" t="s">
        <v>9</v>
      </c>
      <c r="T1" s="8"/>
      <c r="U1" s="1"/>
      <c r="V1" s="5" t="s">
        <v>10</v>
      </c>
      <c r="W1" s="8"/>
      <c r="X1" s="1"/>
      <c r="Y1" s="5" t="s">
        <v>11</v>
      </c>
      <c r="Z1" s="8"/>
      <c r="AA1" s="1"/>
      <c r="AB1" s="5" t="s">
        <v>12</v>
      </c>
      <c r="AC1" s="8"/>
      <c r="AD1" s="1"/>
      <c r="AE1" s="5" t="s">
        <v>13</v>
      </c>
      <c r="AF1" s="8"/>
      <c r="AG1" s="1"/>
      <c r="AH1" s="5" t="s">
        <v>15</v>
      </c>
      <c r="AI1" s="8"/>
      <c r="AJ1" s="1"/>
      <c r="AK1" s="137" t="s">
        <v>16</v>
      </c>
      <c r="AL1" s="127"/>
      <c r="AM1" s="1"/>
      <c r="AN1" s="5" t="s">
        <v>17</v>
      </c>
      <c r="AO1" s="8"/>
      <c r="AP1" s="1"/>
      <c r="AQ1" s="5" t="s">
        <v>18</v>
      </c>
      <c r="AR1" s="8"/>
      <c r="AS1" s="1"/>
      <c r="AT1" s="9" t="s">
        <v>19</v>
      </c>
      <c r="AU1" s="1"/>
      <c r="AV1" s="1"/>
      <c r="AW1" s="9" t="s">
        <v>20</v>
      </c>
      <c r="AX1" s="1"/>
      <c r="AY1" s="1"/>
      <c r="AZ1" s="5" t="s">
        <v>21</v>
      </c>
      <c r="BA1" s="1"/>
      <c r="BB1" s="9" t="s">
        <v>22</v>
      </c>
      <c r="BC1" s="1"/>
      <c r="BD1" s="1"/>
      <c r="BE1" s="5" t="s">
        <v>24</v>
      </c>
      <c r="BF1" s="1"/>
      <c r="BG1" s="5" t="s">
        <v>25</v>
      </c>
      <c r="BH1" s="8"/>
      <c r="BI1" s="1"/>
      <c r="BJ1" s="9" t="s">
        <v>26</v>
      </c>
      <c r="BK1" s="11"/>
      <c r="BL1" s="12" t="s">
        <v>27</v>
      </c>
      <c r="BM1" s="1"/>
      <c r="BN1" s="1" t="s">
        <v>28</v>
      </c>
      <c r="BO1" s="13" t="s">
        <v>26</v>
      </c>
      <c r="BP1" s="15" t="s">
        <v>27</v>
      </c>
      <c r="BQ1" s="13" t="s">
        <v>30</v>
      </c>
      <c r="BR1" s="1"/>
      <c r="BS1" s="9" t="s">
        <v>31</v>
      </c>
      <c r="BT1" s="1"/>
      <c r="BU1" s="1"/>
      <c r="BV1" s="5" t="s">
        <v>32</v>
      </c>
      <c r="BW1" s="8"/>
      <c r="BX1" s="1"/>
      <c r="BY1" s="5" t="s">
        <v>33</v>
      </c>
      <c r="BZ1" s="1"/>
      <c r="CA1" s="5" t="s">
        <v>34</v>
      </c>
      <c r="CB1" s="5"/>
      <c r="CC1" s="1"/>
      <c r="CD1" s="5" t="s">
        <v>35</v>
      </c>
      <c r="CE1" s="1"/>
      <c r="CF1" s="5" t="s">
        <v>36</v>
      </c>
      <c r="CG1" s="8"/>
      <c r="CH1" s="12"/>
      <c r="CI1" s="5" t="s">
        <v>37</v>
      </c>
      <c r="CJ1" s="12"/>
      <c r="CK1" s="12"/>
      <c r="CL1" s="5" t="s">
        <v>39</v>
      </c>
      <c r="CM1" s="8"/>
      <c r="CN1" s="1"/>
      <c r="CO1" s="5" t="s">
        <v>40</v>
      </c>
      <c r="CP1" s="6"/>
      <c r="CQ1" s="1"/>
      <c r="CR1" s="5" t="s">
        <v>41</v>
      </c>
      <c r="CS1" s="8"/>
      <c r="CT1" s="1"/>
      <c r="CU1" s="1"/>
      <c r="CV1" s="1"/>
      <c r="CW1" s="5" t="s">
        <v>41</v>
      </c>
      <c r="CX1" s="5" t="s">
        <v>18</v>
      </c>
      <c r="CY1" s="9" t="s">
        <v>19</v>
      </c>
    </row>
    <row r="2" spans="1:103" ht="12.75" customHeight="1">
      <c r="A2" s="8" t="s">
        <v>42</v>
      </c>
      <c r="B2" s="8" t="s">
        <v>43</v>
      </c>
      <c r="D2" s="8" t="s">
        <v>44</v>
      </c>
      <c r="E2" s="18" t="s">
        <v>45</v>
      </c>
      <c r="G2" s="8" t="s">
        <v>49</v>
      </c>
      <c r="H2" s="8"/>
      <c r="J2" s="11" t="s">
        <v>49</v>
      </c>
      <c r="K2" s="12"/>
      <c r="M2" s="8" t="s">
        <v>50</v>
      </c>
      <c r="N2" s="8"/>
      <c r="P2" s="8" t="s">
        <v>51</v>
      </c>
      <c r="Q2" s="8" t="s">
        <v>52</v>
      </c>
      <c r="S2" s="8" t="s">
        <v>53</v>
      </c>
      <c r="T2" s="8" t="s">
        <v>54</v>
      </c>
      <c r="V2" s="8" t="s">
        <v>56</v>
      </c>
      <c r="W2" s="8" t="s">
        <v>56</v>
      </c>
      <c r="Y2" s="8" t="s">
        <v>58</v>
      </c>
      <c r="Z2" s="8" t="s">
        <v>59</v>
      </c>
      <c r="AB2" s="8" t="s">
        <v>53</v>
      </c>
      <c r="AC2" s="8" t="s">
        <v>60</v>
      </c>
      <c r="AD2" s="12"/>
      <c r="AE2" s="8" t="s">
        <v>62</v>
      </c>
      <c r="AF2" s="8" t="s">
        <v>63</v>
      </c>
      <c r="AH2" s="8" t="s">
        <v>64</v>
      </c>
      <c r="AI2" s="8"/>
      <c r="AK2" s="8" t="s">
        <v>65</v>
      </c>
      <c r="AL2" s="8" t="s">
        <v>66</v>
      </c>
      <c r="AN2" s="8" t="s">
        <v>67</v>
      </c>
      <c r="AO2" s="8"/>
      <c r="AQ2" s="8" t="s">
        <v>69</v>
      </c>
      <c r="AR2" s="8" t="s">
        <v>70</v>
      </c>
      <c r="AT2" s="20" t="s">
        <v>71</v>
      </c>
      <c r="AU2" s="20" t="s">
        <v>71</v>
      </c>
      <c r="AW2" s="8" t="s">
        <v>72</v>
      </c>
      <c r="AX2" s="8" t="s">
        <v>72</v>
      </c>
      <c r="AZ2" s="8" t="s">
        <v>73</v>
      </c>
      <c r="BB2" s="8" t="s">
        <v>74</v>
      </c>
      <c r="BC2" s="8" t="s">
        <v>76</v>
      </c>
      <c r="BG2" s="8" t="s">
        <v>77</v>
      </c>
      <c r="BH2" s="8" t="s">
        <v>78</v>
      </c>
      <c r="BJ2" s="8" t="s">
        <v>49</v>
      </c>
      <c r="BK2" s="11"/>
      <c r="BL2" s="12"/>
      <c r="BO2" s="13"/>
      <c r="BP2" s="13"/>
      <c r="BQ2" s="13"/>
      <c r="BS2" s="8" t="s">
        <v>79</v>
      </c>
      <c r="BT2" s="8" t="s">
        <v>80</v>
      </c>
      <c r="BV2" s="8">
        <v>1</v>
      </c>
      <c r="BW2" s="8" t="s">
        <v>81</v>
      </c>
      <c r="BY2" s="8" t="s">
        <v>82</v>
      </c>
      <c r="CA2" s="8" t="s">
        <v>83</v>
      </c>
      <c r="CB2" s="8" t="s">
        <v>84</v>
      </c>
      <c r="CD2" s="8" t="s">
        <v>85</v>
      </c>
      <c r="CF2" s="8">
        <v>4</v>
      </c>
      <c r="CG2" s="8" t="s">
        <v>86</v>
      </c>
      <c r="CH2" s="12"/>
      <c r="CI2" s="8" t="s">
        <v>87</v>
      </c>
      <c r="CJ2" s="12"/>
      <c r="CK2" s="12"/>
      <c r="CL2" s="8" t="s">
        <v>89</v>
      </c>
      <c r="CM2" s="8" t="s">
        <v>90</v>
      </c>
      <c r="CO2" s="8" t="s">
        <v>91</v>
      </c>
      <c r="CP2" s="8" t="s">
        <v>91</v>
      </c>
      <c r="CR2" s="8" t="s">
        <v>92</v>
      </c>
      <c r="CS2" s="8" t="s">
        <v>93</v>
      </c>
      <c r="CT2" s="8" t="s">
        <v>94</v>
      </c>
      <c r="CW2" s="8" t="s">
        <v>92</v>
      </c>
      <c r="CY2" s="8" t="s">
        <v>94</v>
      </c>
    </row>
    <row r="3" spans="1:103" ht="12.75" customHeight="1">
      <c r="A3" s="8" t="s">
        <v>96</v>
      </c>
      <c r="B3" s="8" t="s">
        <v>98</v>
      </c>
      <c r="D3" s="8" t="s">
        <v>99</v>
      </c>
      <c r="E3" s="18" t="s">
        <v>100</v>
      </c>
      <c r="G3" s="8" t="s">
        <v>101</v>
      </c>
      <c r="H3" s="8" t="s">
        <v>102</v>
      </c>
      <c r="J3" s="8" t="s">
        <v>103</v>
      </c>
      <c r="K3" s="8" t="s">
        <v>104</v>
      </c>
      <c r="M3" s="8" t="s">
        <v>105</v>
      </c>
      <c r="N3" s="8"/>
      <c r="P3" s="8" t="s">
        <v>106</v>
      </c>
      <c r="Q3" s="8" t="s">
        <v>107</v>
      </c>
      <c r="S3" s="8" t="s">
        <v>108</v>
      </c>
      <c r="T3" s="8" t="s">
        <v>109</v>
      </c>
      <c r="V3" s="8" t="s">
        <v>111</v>
      </c>
      <c r="W3" s="8" t="s">
        <v>112</v>
      </c>
      <c r="Y3" s="8" t="s">
        <v>113</v>
      </c>
      <c r="Z3" s="8" t="s">
        <v>114</v>
      </c>
      <c r="AB3" s="8" t="s">
        <v>115</v>
      </c>
      <c r="AC3" s="8" t="s">
        <v>116</v>
      </c>
      <c r="AD3" s="12"/>
      <c r="AE3" s="8" t="s">
        <v>117</v>
      </c>
      <c r="AF3" s="8" t="s">
        <v>118</v>
      </c>
      <c r="AH3" s="8" t="s">
        <v>119</v>
      </c>
      <c r="AI3" s="8" t="s">
        <v>120</v>
      </c>
      <c r="AN3" s="8" t="s">
        <v>121</v>
      </c>
      <c r="AO3" s="8" t="s">
        <v>121</v>
      </c>
      <c r="AQ3" s="8" t="s">
        <v>122</v>
      </c>
      <c r="AR3" s="8" t="s">
        <v>123</v>
      </c>
      <c r="AT3" s="8" t="s">
        <v>124</v>
      </c>
      <c r="AU3" s="8" t="s">
        <v>124</v>
      </c>
      <c r="AW3" s="8" t="s">
        <v>125</v>
      </c>
      <c r="AX3" s="8" t="s">
        <v>125</v>
      </c>
      <c r="BB3" s="8" t="s">
        <v>126</v>
      </c>
      <c r="BC3" s="8" t="s">
        <v>127</v>
      </c>
      <c r="BG3" s="8" t="s">
        <v>129</v>
      </c>
      <c r="BH3" s="8" t="s">
        <v>130</v>
      </c>
      <c r="BJ3" s="8" t="s">
        <v>131</v>
      </c>
      <c r="BK3" s="8" t="s">
        <v>132</v>
      </c>
      <c r="BL3" s="8" t="s">
        <v>133</v>
      </c>
      <c r="BN3" s="17" t="str">
        <f t="shared" ref="BN3:BN250" si="0">CONCATENATE(BO3,BP3)</f>
        <v>AUACT</v>
      </c>
      <c r="BO3" s="8" t="s">
        <v>135</v>
      </c>
      <c r="BP3" s="8" t="s">
        <v>136</v>
      </c>
      <c r="BQ3" s="8" t="s">
        <v>137</v>
      </c>
      <c r="BS3" s="8" t="s">
        <v>138</v>
      </c>
      <c r="BT3" s="8" t="s">
        <v>139</v>
      </c>
      <c r="BV3" s="8">
        <v>2</v>
      </c>
      <c r="BW3" s="8" t="s">
        <v>141</v>
      </c>
      <c r="BY3" s="8" t="s">
        <v>142</v>
      </c>
      <c r="CA3" s="8" t="s">
        <v>143</v>
      </c>
      <c r="CB3" s="8" t="s">
        <v>144</v>
      </c>
      <c r="CD3" s="8" t="s">
        <v>145</v>
      </c>
      <c r="CF3" s="8">
        <v>6</v>
      </c>
      <c r="CG3" s="8" t="s">
        <v>146</v>
      </c>
      <c r="CH3" s="12"/>
      <c r="CI3" s="8" t="s">
        <v>148</v>
      </c>
      <c r="CJ3" s="12"/>
      <c r="CK3" s="12"/>
      <c r="CL3" s="8" t="s">
        <v>150</v>
      </c>
      <c r="CM3" s="8" t="s">
        <v>151</v>
      </c>
      <c r="CO3" s="8" t="s">
        <v>152</v>
      </c>
      <c r="CP3" s="8" t="s">
        <v>152</v>
      </c>
      <c r="CR3" s="8" t="s">
        <v>153</v>
      </c>
      <c r="CS3" s="8" t="s">
        <v>154</v>
      </c>
      <c r="CT3" s="8" t="s">
        <v>155</v>
      </c>
      <c r="CW3" s="8" t="s">
        <v>153</v>
      </c>
      <c r="CY3" s="8" t="s">
        <v>155</v>
      </c>
    </row>
    <row r="4" spans="1:103" ht="12.75" customHeight="1">
      <c r="A4" s="8" t="s">
        <v>156</v>
      </c>
      <c r="B4" s="8" t="s">
        <v>157</v>
      </c>
      <c r="D4" s="8" t="s">
        <v>158</v>
      </c>
      <c r="E4" s="18" t="s">
        <v>159</v>
      </c>
      <c r="G4" s="8" t="s">
        <v>160</v>
      </c>
      <c r="H4" s="8" t="s">
        <v>161</v>
      </c>
      <c r="J4" s="8" t="s">
        <v>162</v>
      </c>
      <c r="K4" s="8" t="s">
        <v>104</v>
      </c>
      <c r="M4" s="8" t="s">
        <v>163</v>
      </c>
      <c r="N4" s="8"/>
      <c r="P4" s="8" t="s">
        <v>165</v>
      </c>
      <c r="Q4" s="8" t="s">
        <v>166</v>
      </c>
      <c r="S4" s="8" t="s">
        <v>143</v>
      </c>
      <c r="T4" s="8" t="s">
        <v>167</v>
      </c>
      <c r="Y4" s="8" t="s">
        <v>168</v>
      </c>
      <c r="Z4" s="8" t="s">
        <v>169</v>
      </c>
      <c r="AB4" s="8" t="s">
        <v>170</v>
      </c>
      <c r="AC4" s="8" t="s">
        <v>171</v>
      </c>
      <c r="AD4" s="12"/>
      <c r="AE4" s="8" t="s">
        <v>173</v>
      </c>
      <c r="AF4" s="8" t="s">
        <v>174</v>
      </c>
      <c r="AH4" s="8" t="s">
        <v>176</v>
      </c>
      <c r="AI4" s="8" t="s">
        <v>177</v>
      </c>
      <c r="AN4" s="8" t="s">
        <v>178</v>
      </c>
      <c r="AO4" s="8"/>
      <c r="AQ4" s="8" t="s">
        <v>179</v>
      </c>
      <c r="AR4" s="8" t="s">
        <v>170</v>
      </c>
      <c r="AT4" s="8" t="s">
        <v>181</v>
      </c>
      <c r="AU4" s="8" t="s">
        <v>182</v>
      </c>
      <c r="AW4" s="8" t="s">
        <v>183</v>
      </c>
      <c r="AX4" s="8" t="s">
        <v>183</v>
      </c>
      <c r="BG4" s="8" t="s">
        <v>184</v>
      </c>
      <c r="BH4" s="8" t="s">
        <v>185</v>
      </c>
      <c r="BJ4" s="8" t="s">
        <v>187</v>
      </c>
      <c r="BK4" s="8" t="s">
        <v>188</v>
      </c>
      <c r="BL4" s="8" t="s">
        <v>133</v>
      </c>
      <c r="BN4" s="17" t="str">
        <f t="shared" si="0"/>
        <v>AUNSW</v>
      </c>
      <c r="BO4" s="8" t="s">
        <v>135</v>
      </c>
      <c r="BP4" s="8" t="s">
        <v>189</v>
      </c>
      <c r="BQ4" s="8" t="s">
        <v>190</v>
      </c>
      <c r="BS4" s="8" t="s">
        <v>191</v>
      </c>
      <c r="BT4" s="8" t="s">
        <v>193</v>
      </c>
      <c r="BV4" s="8">
        <v>3</v>
      </c>
      <c r="BW4" s="8" t="s">
        <v>194</v>
      </c>
      <c r="CA4" s="8" t="s">
        <v>170</v>
      </c>
      <c r="CB4" s="8" t="s">
        <v>195</v>
      </c>
      <c r="CF4" s="8">
        <v>7</v>
      </c>
      <c r="CG4" s="8" t="s">
        <v>196</v>
      </c>
      <c r="CH4" s="12"/>
      <c r="CI4" s="8" t="s">
        <v>198</v>
      </c>
      <c r="CJ4" s="12"/>
      <c r="CK4" s="12"/>
      <c r="CL4" s="8" t="s">
        <v>199</v>
      </c>
      <c r="CM4" s="8" t="s">
        <v>200</v>
      </c>
      <c r="CO4" s="8" t="s">
        <v>202</v>
      </c>
      <c r="CP4" s="8" t="s">
        <v>202</v>
      </c>
      <c r="CR4" s="8" t="s">
        <v>204</v>
      </c>
      <c r="CS4" s="8" t="s">
        <v>206</v>
      </c>
      <c r="CT4" s="8" t="s">
        <v>209</v>
      </c>
      <c r="CW4" s="8" t="s">
        <v>204</v>
      </c>
      <c r="CY4" s="8" t="s">
        <v>209</v>
      </c>
    </row>
    <row r="5" spans="1:103" ht="12.75" customHeight="1">
      <c r="D5" s="8" t="s">
        <v>213</v>
      </c>
      <c r="E5" s="18" t="s">
        <v>215</v>
      </c>
      <c r="G5" s="8" t="s">
        <v>218</v>
      </c>
      <c r="H5" s="8" t="s">
        <v>222</v>
      </c>
      <c r="J5" s="8" t="s">
        <v>226</v>
      </c>
      <c r="K5" s="8" t="s">
        <v>228</v>
      </c>
      <c r="M5" s="8" t="s">
        <v>230</v>
      </c>
      <c r="N5" s="8"/>
      <c r="P5" s="8" t="s">
        <v>235</v>
      </c>
      <c r="Q5" s="8" t="s">
        <v>237</v>
      </c>
      <c r="S5" s="8" t="s">
        <v>170</v>
      </c>
      <c r="T5" s="8" t="s">
        <v>241</v>
      </c>
      <c r="Y5" s="8" t="s">
        <v>243</v>
      </c>
      <c r="Z5" s="8" t="s">
        <v>245</v>
      </c>
      <c r="AE5" s="8" t="s">
        <v>248</v>
      </c>
      <c r="AF5" s="8" t="s">
        <v>251</v>
      </c>
      <c r="AH5" s="8" t="s">
        <v>252</v>
      </c>
      <c r="AI5" s="8" t="s">
        <v>253</v>
      </c>
      <c r="AN5" s="8" t="s">
        <v>254</v>
      </c>
      <c r="AO5" s="8"/>
      <c r="AT5" s="8" t="s">
        <v>94</v>
      </c>
      <c r="AU5" s="8" t="s">
        <v>256</v>
      </c>
      <c r="AW5" s="8" t="s">
        <v>258</v>
      </c>
      <c r="AX5" s="20" t="s">
        <v>261</v>
      </c>
      <c r="BG5" s="8" t="s">
        <v>264</v>
      </c>
      <c r="BH5" s="8" t="s">
        <v>266</v>
      </c>
      <c r="BJ5" s="8" t="s">
        <v>268</v>
      </c>
      <c r="BK5" s="8" t="s">
        <v>270</v>
      </c>
      <c r="BL5" s="8" t="s">
        <v>133</v>
      </c>
      <c r="BN5" s="17" t="str">
        <f t="shared" si="0"/>
        <v>AUNT</v>
      </c>
      <c r="BO5" s="8" t="s">
        <v>135</v>
      </c>
      <c r="BP5" s="8" t="s">
        <v>276</v>
      </c>
      <c r="BQ5" s="8" t="s">
        <v>190</v>
      </c>
      <c r="BS5" s="8" t="s">
        <v>278</v>
      </c>
      <c r="BT5" s="8" t="s">
        <v>280</v>
      </c>
      <c r="BV5" s="8">
        <v>4</v>
      </c>
      <c r="BW5" s="8" t="s">
        <v>286</v>
      </c>
      <c r="CA5" s="8" t="s">
        <v>289</v>
      </c>
      <c r="CB5" s="8" t="s">
        <v>290</v>
      </c>
      <c r="CI5" s="8" t="s">
        <v>292</v>
      </c>
      <c r="CL5" s="8" t="s">
        <v>294</v>
      </c>
      <c r="CM5" s="8" t="s">
        <v>294</v>
      </c>
      <c r="CO5" s="8" t="s">
        <v>90</v>
      </c>
      <c r="CP5" s="8" t="s">
        <v>90</v>
      </c>
      <c r="CR5" s="8" t="s">
        <v>295</v>
      </c>
      <c r="CS5" s="8" t="s">
        <v>296</v>
      </c>
      <c r="CT5" s="8" t="s">
        <v>297</v>
      </c>
      <c r="CW5" s="8" t="s">
        <v>295</v>
      </c>
      <c r="CY5" s="8" t="s">
        <v>297</v>
      </c>
    </row>
    <row r="6" spans="1:103" ht="12.75" customHeight="1">
      <c r="D6" s="8" t="s">
        <v>301</v>
      </c>
      <c r="E6" s="18" t="s">
        <v>305</v>
      </c>
      <c r="G6" s="8" t="s">
        <v>306</v>
      </c>
      <c r="H6" s="8" t="s">
        <v>308</v>
      </c>
      <c r="J6" s="8" t="s">
        <v>309</v>
      </c>
      <c r="K6" s="8" t="s">
        <v>310</v>
      </c>
      <c r="M6" s="8" t="s">
        <v>311</v>
      </c>
      <c r="N6" s="8"/>
      <c r="P6" s="8" t="s">
        <v>268</v>
      </c>
      <c r="Q6" s="8" t="s">
        <v>313</v>
      </c>
      <c r="Y6" s="8" t="s">
        <v>143</v>
      </c>
      <c r="Z6" s="8" t="s">
        <v>167</v>
      </c>
      <c r="AE6" s="8" t="s">
        <v>316</v>
      </c>
      <c r="AF6" s="8" t="s">
        <v>318</v>
      </c>
      <c r="AH6" s="8" t="s">
        <v>320</v>
      </c>
      <c r="AI6" s="8"/>
      <c r="AK6" s="20" t="s">
        <v>115</v>
      </c>
      <c r="AL6" s="20" t="s">
        <v>322</v>
      </c>
      <c r="AN6" s="8" t="s">
        <v>324</v>
      </c>
      <c r="AO6" s="8"/>
      <c r="AT6" s="8" t="s">
        <v>155</v>
      </c>
      <c r="AU6" s="8" t="s">
        <v>326</v>
      </c>
      <c r="AW6" s="8" t="s">
        <v>328</v>
      </c>
      <c r="AX6" s="8" t="s">
        <v>328</v>
      </c>
      <c r="BG6" s="8" t="s">
        <v>332</v>
      </c>
      <c r="BH6" s="8" t="s">
        <v>335</v>
      </c>
      <c r="BJ6" s="8" t="s">
        <v>337</v>
      </c>
      <c r="BK6" s="8" t="s">
        <v>340</v>
      </c>
      <c r="BL6" s="8" t="s">
        <v>133</v>
      </c>
      <c r="BN6" s="17" t="str">
        <f t="shared" si="0"/>
        <v>AUQLD</v>
      </c>
      <c r="BO6" s="8" t="s">
        <v>135</v>
      </c>
      <c r="BP6" s="8" t="s">
        <v>345</v>
      </c>
      <c r="BQ6" s="8" t="s">
        <v>190</v>
      </c>
      <c r="BS6" s="8" t="s">
        <v>348</v>
      </c>
      <c r="BT6" s="8" t="s">
        <v>350</v>
      </c>
      <c r="BV6" s="8">
        <v>5</v>
      </c>
      <c r="BW6" s="8" t="s">
        <v>356</v>
      </c>
      <c r="CA6" s="8" t="s">
        <v>358</v>
      </c>
      <c r="CB6" s="8" t="s">
        <v>361</v>
      </c>
      <c r="CI6" s="8" t="s">
        <v>363</v>
      </c>
      <c r="CL6" s="8" t="s">
        <v>364</v>
      </c>
      <c r="CM6" s="8" t="s">
        <v>365</v>
      </c>
      <c r="CO6" s="8" t="s">
        <v>366</v>
      </c>
      <c r="CP6" s="8" t="s">
        <v>366</v>
      </c>
      <c r="CR6" s="8" t="s">
        <v>368</v>
      </c>
      <c r="CS6" s="8" t="s">
        <v>370</v>
      </c>
      <c r="CT6" s="8" t="s">
        <v>372</v>
      </c>
      <c r="CW6" s="8" t="s">
        <v>368</v>
      </c>
      <c r="CY6" s="8" t="s">
        <v>372</v>
      </c>
    </row>
    <row r="7" spans="1:103" ht="12.75" customHeight="1">
      <c r="D7" s="8" t="s">
        <v>376</v>
      </c>
      <c r="E7" s="18" t="s">
        <v>378</v>
      </c>
      <c r="G7" s="8" t="s">
        <v>381</v>
      </c>
      <c r="H7" s="8" t="s">
        <v>384</v>
      </c>
      <c r="J7" s="8" t="s">
        <v>386</v>
      </c>
      <c r="K7" s="8" t="s">
        <v>387</v>
      </c>
      <c r="M7" s="8" t="s">
        <v>388</v>
      </c>
      <c r="N7" s="8"/>
      <c r="P7" s="8" t="s">
        <v>391</v>
      </c>
      <c r="Q7" s="8" t="s">
        <v>394</v>
      </c>
      <c r="Y7" s="8" t="s">
        <v>396</v>
      </c>
      <c r="Z7" s="8" t="s">
        <v>398</v>
      </c>
      <c r="AE7" s="8" t="s">
        <v>400</v>
      </c>
      <c r="AF7" s="8" t="s">
        <v>402</v>
      </c>
      <c r="AH7" s="8" t="s">
        <v>404</v>
      </c>
      <c r="AI7" s="8"/>
      <c r="AK7" s="20" t="s">
        <v>170</v>
      </c>
      <c r="AL7" s="20" t="s">
        <v>408</v>
      </c>
      <c r="AN7" s="8" t="s">
        <v>410</v>
      </c>
      <c r="AO7" s="8"/>
      <c r="AT7" s="8" t="s">
        <v>209</v>
      </c>
      <c r="AU7" s="8" t="s">
        <v>414</v>
      </c>
      <c r="AW7" s="8" t="s">
        <v>417</v>
      </c>
      <c r="AX7" s="8" t="s">
        <v>417</v>
      </c>
      <c r="BG7" s="8" t="s">
        <v>420</v>
      </c>
      <c r="BH7" s="8" t="s">
        <v>422</v>
      </c>
      <c r="BJ7" s="8" t="s">
        <v>424</v>
      </c>
      <c r="BK7" s="8" t="s">
        <v>425</v>
      </c>
      <c r="BL7" s="8" t="s">
        <v>133</v>
      </c>
      <c r="BN7" s="17" t="str">
        <f t="shared" si="0"/>
        <v>AUSA</v>
      </c>
      <c r="BO7" s="8" t="s">
        <v>135</v>
      </c>
      <c r="BP7" s="8" t="s">
        <v>426</v>
      </c>
      <c r="BQ7" s="8" t="s">
        <v>190</v>
      </c>
      <c r="BS7" s="8" t="s">
        <v>146</v>
      </c>
      <c r="BT7" s="8" t="s">
        <v>146</v>
      </c>
      <c r="BV7" s="8">
        <v>7</v>
      </c>
      <c r="BW7" s="8" t="s">
        <v>430</v>
      </c>
      <c r="CI7" s="8" t="s">
        <v>434</v>
      </c>
      <c r="CL7" s="8" t="s">
        <v>435</v>
      </c>
      <c r="CM7" s="8" t="s">
        <v>435</v>
      </c>
      <c r="CO7" s="8" t="s">
        <v>438</v>
      </c>
      <c r="CP7" s="8" t="s">
        <v>438</v>
      </c>
      <c r="CV7" s="12" t="s">
        <v>131</v>
      </c>
      <c r="CX7" s="8" t="s">
        <v>69</v>
      </c>
      <c r="CY7" s="8" t="s">
        <v>181</v>
      </c>
    </row>
    <row r="8" spans="1:103" ht="12.75" customHeight="1">
      <c r="D8" s="8" t="s">
        <v>443</v>
      </c>
      <c r="E8" s="18" t="s">
        <v>446</v>
      </c>
      <c r="G8" s="8" t="s">
        <v>448</v>
      </c>
      <c r="H8" s="8" t="s">
        <v>450</v>
      </c>
      <c r="J8" s="8" t="s">
        <v>452</v>
      </c>
      <c r="K8" s="8" t="s">
        <v>454</v>
      </c>
      <c r="M8" s="8" t="s">
        <v>456</v>
      </c>
      <c r="N8" s="8"/>
      <c r="P8" s="8" t="s">
        <v>459</v>
      </c>
      <c r="Q8" s="8" t="s">
        <v>462</v>
      </c>
      <c r="AE8" s="8" t="s">
        <v>465</v>
      </c>
      <c r="AF8" s="8" t="s">
        <v>467</v>
      </c>
      <c r="AH8" s="8" t="s">
        <v>469</v>
      </c>
      <c r="AI8" s="8" t="s">
        <v>469</v>
      </c>
      <c r="AN8" s="8" t="s">
        <v>471</v>
      </c>
      <c r="AO8" s="8"/>
      <c r="AQ8" s="8" t="s">
        <v>473</v>
      </c>
      <c r="AR8" s="8" t="s">
        <v>70</v>
      </c>
      <c r="AT8" s="8" t="s">
        <v>297</v>
      </c>
      <c r="AU8" s="8" t="s">
        <v>474</v>
      </c>
      <c r="AW8" s="8" t="s">
        <v>477</v>
      </c>
      <c r="AX8" s="8" t="s">
        <v>478</v>
      </c>
      <c r="BG8" s="8" t="s">
        <v>479</v>
      </c>
      <c r="BH8" s="8" t="s">
        <v>480</v>
      </c>
      <c r="BJ8" s="8" t="s">
        <v>481</v>
      </c>
      <c r="BK8" s="8" t="s">
        <v>484</v>
      </c>
      <c r="BL8" s="8" t="s">
        <v>133</v>
      </c>
      <c r="BN8" s="17" t="str">
        <f t="shared" si="0"/>
        <v>AUTAS</v>
      </c>
      <c r="BO8" s="8" t="s">
        <v>135</v>
      </c>
      <c r="BP8" s="8" t="s">
        <v>492</v>
      </c>
      <c r="BQ8" s="8" t="s">
        <v>190</v>
      </c>
      <c r="BV8" s="8">
        <v>8</v>
      </c>
      <c r="BW8" s="8" t="s">
        <v>495</v>
      </c>
      <c r="CI8" s="8" t="s">
        <v>497</v>
      </c>
      <c r="CL8" s="8" t="s">
        <v>501</v>
      </c>
      <c r="CM8" s="8" t="s">
        <v>504</v>
      </c>
      <c r="CO8" s="8" t="s">
        <v>200</v>
      </c>
      <c r="CP8" s="8" t="s">
        <v>200</v>
      </c>
      <c r="CV8" s="12" t="s">
        <v>131</v>
      </c>
      <c r="CX8" s="8" t="s">
        <v>122</v>
      </c>
      <c r="CY8" s="8" t="s">
        <v>124</v>
      </c>
    </row>
    <row r="9" spans="1:103" ht="12.75" customHeight="1">
      <c r="D9" s="8" t="s">
        <v>511</v>
      </c>
      <c r="E9" s="18" t="s">
        <v>512</v>
      </c>
      <c r="G9" s="8" t="s">
        <v>513</v>
      </c>
      <c r="H9" s="8" t="s">
        <v>514</v>
      </c>
      <c r="J9" s="8" t="s">
        <v>515</v>
      </c>
      <c r="K9" s="8" t="s">
        <v>516</v>
      </c>
      <c r="M9" s="8" t="s">
        <v>518</v>
      </c>
      <c r="N9" s="8"/>
      <c r="P9" s="8" t="s">
        <v>520</v>
      </c>
      <c r="Q9" s="8" t="s">
        <v>522</v>
      </c>
      <c r="AE9" s="8" t="s">
        <v>524</v>
      </c>
      <c r="AF9" s="8" t="s">
        <v>527</v>
      </c>
      <c r="AH9" s="8" t="s">
        <v>530</v>
      </c>
      <c r="AI9" s="8"/>
      <c r="AN9" s="8" t="s">
        <v>534</v>
      </c>
      <c r="AO9" s="8" t="s">
        <v>537</v>
      </c>
      <c r="AQ9" s="8" t="s">
        <v>540</v>
      </c>
      <c r="AR9" s="8" t="s">
        <v>123</v>
      </c>
      <c r="AT9" s="8" t="s">
        <v>372</v>
      </c>
      <c r="AU9" s="8" t="s">
        <v>548</v>
      </c>
      <c r="AW9" s="8" t="s">
        <v>553</v>
      </c>
      <c r="AX9" s="8" t="s">
        <v>553</v>
      </c>
      <c r="BG9" s="8" t="s">
        <v>559</v>
      </c>
      <c r="BH9" s="8" t="s">
        <v>561</v>
      </c>
      <c r="BJ9" s="8" t="s">
        <v>562</v>
      </c>
      <c r="BK9" s="8" t="s">
        <v>563</v>
      </c>
      <c r="BL9" s="8" t="s">
        <v>133</v>
      </c>
      <c r="BN9" s="17" t="str">
        <f t="shared" si="0"/>
        <v>AUVIC</v>
      </c>
      <c r="BO9" s="8" t="s">
        <v>135</v>
      </c>
      <c r="BP9" s="8" t="s">
        <v>568</v>
      </c>
      <c r="BQ9" s="8" t="s">
        <v>190</v>
      </c>
      <c r="BV9" s="8">
        <v>9</v>
      </c>
      <c r="BW9" s="8" t="s">
        <v>573</v>
      </c>
      <c r="CI9" s="8" t="s">
        <v>575</v>
      </c>
      <c r="CL9" s="8" t="s">
        <v>577</v>
      </c>
      <c r="CM9" s="8" t="s">
        <v>579</v>
      </c>
      <c r="CO9" s="8" t="s">
        <v>582</v>
      </c>
      <c r="CP9" s="8" t="s">
        <v>582</v>
      </c>
      <c r="CV9" s="12" t="s">
        <v>131</v>
      </c>
      <c r="CX9" s="8" t="s">
        <v>179</v>
      </c>
      <c r="CY9" s="20" t="s">
        <v>71</v>
      </c>
    </row>
    <row r="10" spans="1:103" ht="12.75" customHeight="1">
      <c r="D10" s="8" t="s">
        <v>591</v>
      </c>
      <c r="E10" s="18" t="s">
        <v>594</v>
      </c>
      <c r="G10" s="8"/>
      <c r="H10" s="8"/>
      <c r="J10" s="8" t="s">
        <v>598</v>
      </c>
      <c r="K10" s="8" t="s">
        <v>599</v>
      </c>
      <c r="M10" s="8" t="s">
        <v>600</v>
      </c>
      <c r="N10" s="8"/>
      <c r="P10" s="8" t="s">
        <v>601</v>
      </c>
      <c r="Q10" s="8" t="s">
        <v>602</v>
      </c>
      <c r="AE10" s="8" t="s">
        <v>603</v>
      </c>
      <c r="AF10" s="8" t="s">
        <v>604</v>
      </c>
      <c r="AH10" s="8" t="s">
        <v>606</v>
      </c>
      <c r="AI10" s="8"/>
      <c r="AN10" s="8" t="s">
        <v>610</v>
      </c>
      <c r="AO10" s="8" t="s">
        <v>612</v>
      </c>
      <c r="AQ10" s="8" t="s">
        <v>614</v>
      </c>
      <c r="AR10" s="8" t="s">
        <v>53</v>
      </c>
      <c r="BG10" s="8" t="s">
        <v>617</v>
      </c>
      <c r="BH10" s="8" t="s">
        <v>618</v>
      </c>
      <c r="BJ10" s="8" t="s">
        <v>619</v>
      </c>
      <c r="BK10" s="8" t="s">
        <v>620</v>
      </c>
      <c r="BL10" s="8" t="s">
        <v>133</v>
      </c>
      <c r="BN10" s="17" t="str">
        <f t="shared" si="0"/>
        <v>AUWA</v>
      </c>
      <c r="BO10" s="8" t="s">
        <v>135</v>
      </c>
      <c r="BP10" s="8" t="s">
        <v>623</v>
      </c>
      <c r="BQ10" s="8" t="s">
        <v>190</v>
      </c>
      <c r="CI10" s="8" t="s">
        <v>625</v>
      </c>
      <c r="CL10" s="8" t="s">
        <v>628</v>
      </c>
      <c r="CM10" s="8" t="s">
        <v>630</v>
      </c>
      <c r="CO10" s="8" t="s">
        <v>631</v>
      </c>
      <c r="CP10" s="8" t="s">
        <v>632</v>
      </c>
    </row>
    <row r="11" spans="1:103" ht="12.75" customHeight="1">
      <c r="G11" s="8" t="s">
        <v>634</v>
      </c>
      <c r="H11" s="8" t="s">
        <v>636</v>
      </c>
      <c r="J11" s="8" t="s">
        <v>638</v>
      </c>
      <c r="K11" s="8" t="s">
        <v>599</v>
      </c>
      <c r="M11" s="8" t="s">
        <v>639</v>
      </c>
      <c r="N11" s="8"/>
      <c r="P11" s="8" t="s">
        <v>643</v>
      </c>
      <c r="Q11" s="8" t="s">
        <v>644</v>
      </c>
      <c r="AE11" s="8" t="s">
        <v>647</v>
      </c>
      <c r="AF11" s="8" t="s">
        <v>649</v>
      </c>
      <c r="AH11" s="8" t="s">
        <v>652</v>
      </c>
      <c r="AI11" s="8"/>
      <c r="AN11" s="8" t="s">
        <v>653</v>
      </c>
      <c r="AO11" s="8" t="s">
        <v>655</v>
      </c>
      <c r="AQ11" s="8" t="s">
        <v>658</v>
      </c>
      <c r="AR11" s="8" t="s">
        <v>115</v>
      </c>
      <c r="BG11" s="8" t="s">
        <v>562</v>
      </c>
      <c r="BH11" s="8" t="s">
        <v>663</v>
      </c>
      <c r="BJ11" s="8" t="s">
        <v>665</v>
      </c>
      <c r="BK11" s="8" t="s">
        <v>666</v>
      </c>
      <c r="BL11" s="8" t="s">
        <v>133</v>
      </c>
      <c r="BN11" s="17" t="str">
        <f t="shared" si="0"/>
        <v>BRAC</v>
      </c>
      <c r="BO11" s="8" t="s">
        <v>670</v>
      </c>
      <c r="BP11" s="8" t="s">
        <v>673</v>
      </c>
      <c r="BQ11" s="8" t="s">
        <v>675</v>
      </c>
      <c r="CI11" s="8" t="s">
        <v>678</v>
      </c>
      <c r="CL11" s="8" t="s">
        <v>679</v>
      </c>
      <c r="CM11" s="8" t="s">
        <v>680</v>
      </c>
      <c r="CO11" s="8" t="s">
        <v>681</v>
      </c>
      <c r="CP11" s="8" t="s">
        <v>682</v>
      </c>
      <c r="CR11" s="20" t="s">
        <v>684</v>
      </c>
      <c r="CS11" s="20" t="s">
        <v>686</v>
      </c>
    </row>
    <row r="12" spans="1:103" ht="12.75" customHeight="1">
      <c r="G12" s="8" t="s">
        <v>689</v>
      </c>
      <c r="H12" s="8" t="s">
        <v>691</v>
      </c>
      <c r="J12" s="8" t="s">
        <v>693</v>
      </c>
      <c r="K12" s="8" t="s">
        <v>599</v>
      </c>
      <c r="M12" s="8" t="s">
        <v>697</v>
      </c>
      <c r="N12" s="8"/>
      <c r="P12" s="8" t="s">
        <v>332</v>
      </c>
      <c r="Q12" s="8" t="s">
        <v>703</v>
      </c>
      <c r="AE12" s="8" t="s">
        <v>706</v>
      </c>
      <c r="AF12" s="8" t="s">
        <v>708</v>
      </c>
      <c r="AH12" s="8" t="s">
        <v>710</v>
      </c>
      <c r="AI12" s="8"/>
      <c r="AN12" s="8" t="s">
        <v>713</v>
      </c>
      <c r="AO12" s="8" t="s">
        <v>717</v>
      </c>
      <c r="BG12" s="8" t="s">
        <v>719</v>
      </c>
      <c r="BH12" s="8" t="s">
        <v>721</v>
      </c>
      <c r="BJ12" s="8" t="s">
        <v>723</v>
      </c>
      <c r="BK12" s="8" t="s">
        <v>725</v>
      </c>
      <c r="BL12" s="8" t="s">
        <v>133</v>
      </c>
      <c r="BN12" s="17" t="str">
        <f t="shared" si="0"/>
        <v>BRAL</v>
      </c>
      <c r="BO12" s="8" t="s">
        <v>670</v>
      </c>
      <c r="BP12" s="8" t="s">
        <v>723</v>
      </c>
      <c r="BQ12" s="8" t="s">
        <v>729</v>
      </c>
      <c r="CI12" s="8" t="s">
        <v>730</v>
      </c>
      <c r="CL12" s="8" t="s">
        <v>732</v>
      </c>
      <c r="CM12" s="8" t="s">
        <v>733</v>
      </c>
      <c r="CO12" s="8" t="s">
        <v>294</v>
      </c>
      <c r="CP12" s="8" t="s">
        <v>294</v>
      </c>
      <c r="CR12" s="20" t="s">
        <v>739</v>
      </c>
      <c r="CS12" s="20" t="s">
        <v>741</v>
      </c>
    </row>
    <row r="13" spans="1:103" ht="12.75" customHeight="1">
      <c r="G13" s="8" t="s">
        <v>743</v>
      </c>
      <c r="H13" s="8" t="s">
        <v>745</v>
      </c>
      <c r="J13" s="8" t="s">
        <v>747</v>
      </c>
      <c r="K13" s="8" t="s">
        <v>599</v>
      </c>
      <c r="M13" s="8" t="s">
        <v>750</v>
      </c>
      <c r="N13" s="8"/>
      <c r="P13" s="8" t="s">
        <v>754</v>
      </c>
      <c r="Q13" s="8" t="s">
        <v>756</v>
      </c>
      <c r="AE13" s="8" t="s">
        <v>758</v>
      </c>
      <c r="AF13" s="8" t="s">
        <v>760</v>
      </c>
      <c r="AH13" s="8" t="s">
        <v>762</v>
      </c>
      <c r="AI13" s="8"/>
      <c r="AN13" s="8" t="s">
        <v>764</v>
      </c>
      <c r="AO13" s="8" t="s">
        <v>766</v>
      </c>
      <c r="BG13" s="8" t="s">
        <v>767</v>
      </c>
      <c r="BH13" s="8" t="s">
        <v>768</v>
      </c>
      <c r="BJ13" s="8" t="s">
        <v>770</v>
      </c>
      <c r="BK13" s="8" t="s">
        <v>772</v>
      </c>
      <c r="BL13" s="8" t="s">
        <v>133</v>
      </c>
      <c r="BN13" s="17" t="str">
        <f t="shared" si="0"/>
        <v>BRAM</v>
      </c>
      <c r="BO13" s="8" t="s">
        <v>670</v>
      </c>
      <c r="BP13" s="8" t="s">
        <v>777</v>
      </c>
      <c r="BQ13" s="8" t="s">
        <v>779</v>
      </c>
      <c r="CI13" s="8" t="s">
        <v>780</v>
      </c>
      <c r="CL13" s="8" t="s">
        <v>781</v>
      </c>
      <c r="CM13" s="8" t="s">
        <v>782</v>
      </c>
      <c r="CO13" s="8" t="s">
        <v>783</v>
      </c>
      <c r="CP13" s="8" t="s">
        <v>783</v>
      </c>
      <c r="CR13" s="20" t="s">
        <v>784</v>
      </c>
      <c r="CS13" s="20" t="s">
        <v>785</v>
      </c>
    </row>
    <row r="14" spans="1:103" ht="12.75" customHeight="1">
      <c r="D14" s="8" t="s">
        <v>787</v>
      </c>
      <c r="E14" s="63" t="s">
        <v>787</v>
      </c>
      <c r="G14" s="8" t="s">
        <v>795</v>
      </c>
      <c r="H14" s="8" t="s">
        <v>797</v>
      </c>
      <c r="J14" s="8" t="s">
        <v>799</v>
      </c>
      <c r="K14" s="8" t="s">
        <v>599</v>
      </c>
      <c r="M14" s="8" t="s">
        <v>803</v>
      </c>
      <c r="N14" s="8"/>
      <c r="P14" s="8" t="s">
        <v>806</v>
      </c>
      <c r="Q14" s="8" t="s">
        <v>808</v>
      </c>
      <c r="AE14" s="8" t="s">
        <v>811</v>
      </c>
      <c r="AF14" s="8" t="s">
        <v>813</v>
      </c>
      <c r="AH14" s="8" t="s">
        <v>817</v>
      </c>
      <c r="AI14" s="8"/>
      <c r="AN14" s="8" t="s">
        <v>820</v>
      </c>
      <c r="AO14" s="8" t="s">
        <v>822</v>
      </c>
      <c r="AQ14" s="20" t="s">
        <v>53</v>
      </c>
      <c r="AR14" s="20" t="s">
        <v>614</v>
      </c>
      <c r="BG14" s="8" t="s">
        <v>823</v>
      </c>
      <c r="BH14" s="8" t="s">
        <v>824</v>
      </c>
      <c r="BJ14" s="8" t="s">
        <v>825</v>
      </c>
      <c r="BK14" s="8" t="s">
        <v>827</v>
      </c>
      <c r="BL14" s="8" t="s">
        <v>133</v>
      </c>
      <c r="BN14" s="17" t="str">
        <f t="shared" si="0"/>
        <v>BRAP</v>
      </c>
      <c r="BO14" s="8" t="s">
        <v>670</v>
      </c>
      <c r="BP14" s="8" t="s">
        <v>831</v>
      </c>
      <c r="BQ14" s="8" t="s">
        <v>832</v>
      </c>
      <c r="CI14" s="8" t="s">
        <v>834</v>
      </c>
      <c r="CL14" s="8" t="s">
        <v>836</v>
      </c>
      <c r="CM14" s="8" t="s">
        <v>838</v>
      </c>
      <c r="CO14" s="8" t="s">
        <v>365</v>
      </c>
      <c r="CP14" s="8" t="s">
        <v>365</v>
      </c>
      <c r="CR14" s="20" t="s">
        <v>842</v>
      </c>
      <c r="CS14" s="20" t="s">
        <v>843</v>
      </c>
    </row>
    <row r="15" spans="1:103" ht="12.75" customHeight="1">
      <c r="D15" s="8" t="s">
        <v>845</v>
      </c>
      <c r="E15" s="63" t="s">
        <v>845</v>
      </c>
      <c r="G15" s="8" t="s">
        <v>848</v>
      </c>
      <c r="H15" s="8" t="s">
        <v>849</v>
      </c>
      <c r="J15" s="8" t="s">
        <v>852</v>
      </c>
      <c r="K15" s="8" t="s">
        <v>599</v>
      </c>
      <c r="M15" s="8" t="s">
        <v>857</v>
      </c>
      <c r="N15" s="8"/>
      <c r="P15" s="8" t="s">
        <v>860</v>
      </c>
      <c r="Q15" s="8" t="s">
        <v>861</v>
      </c>
      <c r="AE15" s="8" t="s">
        <v>864</v>
      </c>
      <c r="AF15" s="8"/>
      <c r="AH15" s="8" t="s">
        <v>867</v>
      </c>
      <c r="AI15" s="8"/>
      <c r="AN15" s="8" t="s">
        <v>868</v>
      </c>
      <c r="AO15" s="8" t="s">
        <v>869</v>
      </c>
      <c r="AQ15" s="20" t="s">
        <v>170</v>
      </c>
      <c r="AR15" s="20" t="s">
        <v>870</v>
      </c>
      <c r="BG15" s="8" t="s">
        <v>873</v>
      </c>
      <c r="BH15" s="8" t="s">
        <v>874</v>
      </c>
      <c r="BJ15" s="8" t="s">
        <v>876</v>
      </c>
      <c r="BK15" s="8" t="s">
        <v>877</v>
      </c>
      <c r="BL15" s="8" t="s">
        <v>133</v>
      </c>
      <c r="BN15" s="17" t="str">
        <f t="shared" si="0"/>
        <v>BRBA</v>
      </c>
      <c r="BO15" s="8" t="s">
        <v>670</v>
      </c>
      <c r="BP15" s="8" t="s">
        <v>883</v>
      </c>
      <c r="BQ15" s="8" t="s">
        <v>884</v>
      </c>
      <c r="CI15" s="8" t="s">
        <v>886</v>
      </c>
      <c r="CL15" s="8" t="s">
        <v>889</v>
      </c>
      <c r="CM15" s="8" t="s">
        <v>891</v>
      </c>
      <c r="CO15" s="8" t="s">
        <v>895</v>
      </c>
      <c r="CP15" s="8" t="s">
        <v>895</v>
      </c>
      <c r="CR15" s="20" t="s">
        <v>898</v>
      </c>
      <c r="CS15" s="20" t="s">
        <v>899</v>
      </c>
    </row>
    <row r="16" spans="1:103" ht="12.75" customHeight="1">
      <c r="D16" s="8" t="s">
        <v>902</v>
      </c>
      <c r="E16" s="63" t="s">
        <v>902</v>
      </c>
      <c r="G16" s="8" t="s">
        <v>905</v>
      </c>
      <c r="H16" s="8" t="s">
        <v>906</v>
      </c>
      <c r="J16" s="8" t="s">
        <v>908</v>
      </c>
      <c r="K16" s="8" t="s">
        <v>599</v>
      </c>
      <c r="M16" s="8" t="s">
        <v>909</v>
      </c>
      <c r="N16" s="8"/>
      <c r="P16" s="8" t="s">
        <v>910</v>
      </c>
      <c r="Q16" s="8" t="s">
        <v>911</v>
      </c>
      <c r="AE16" s="8" t="s">
        <v>912</v>
      </c>
      <c r="AF16" s="8" t="s">
        <v>913</v>
      </c>
      <c r="AH16" s="8" t="s">
        <v>914</v>
      </c>
      <c r="AI16" s="8" t="s">
        <v>915</v>
      </c>
      <c r="AN16" s="8" t="s">
        <v>916</v>
      </c>
      <c r="AO16" s="8" t="s">
        <v>916</v>
      </c>
      <c r="AQ16" s="20" t="s">
        <v>115</v>
      </c>
      <c r="AR16" s="20" t="s">
        <v>658</v>
      </c>
      <c r="BG16" s="8" t="s">
        <v>918</v>
      </c>
      <c r="BH16" s="8" t="s">
        <v>920</v>
      </c>
      <c r="BJ16" s="8" t="s">
        <v>921</v>
      </c>
      <c r="BK16" s="8" t="s">
        <v>924</v>
      </c>
      <c r="BL16" s="8" t="s">
        <v>133</v>
      </c>
      <c r="BN16" s="17" t="str">
        <f t="shared" si="0"/>
        <v>BRCE</v>
      </c>
      <c r="BO16" s="8" t="s">
        <v>670</v>
      </c>
      <c r="BP16" s="8" t="s">
        <v>925</v>
      </c>
      <c r="BQ16" s="8" t="s">
        <v>926</v>
      </c>
      <c r="CI16" s="8" t="s">
        <v>90</v>
      </c>
      <c r="CL16" s="8" t="s">
        <v>931</v>
      </c>
      <c r="CM16" s="8" t="s">
        <v>931</v>
      </c>
      <c r="CO16" s="8" t="s">
        <v>935</v>
      </c>
      <c r="CP16" s="8" t="s">
        <v>937</v>
      </c>
      <c r="CR16" s="20" t="s">
        <v>939</v>
      </c>
      <c r="CS16" s="20" t="s">
        <v>942</v>
      </c>
    </row>
    <row r="17" spans="4:97" ht="12.75" customHeight="1">
      <c r="D17" s="8" t="s">
        <v>945</v>
      </c>
      <c r="E17" s="63" t="s">
        <v>945</v>
      </c>
      <c r="G17" s="8" t="s">
        <v>948</v>
      </c>
      <c r="H17" s="8" t="s">
        <v>951</v>
      </c>
      <c r="J17" s="8" t="s">
        <v>952</v>
      </c>
      <c r="K17" s="8" t="s">
        <v>599</v>
      </c>
      <c r="M17" s="8" t="s">
        <v>953</v>
      </c>
      <c r="N17" s="8"/>
      <c r="P17" s="8" t="s">
        <v>954</v>
      </c>
      <c r="Q17" s="8" t="s">
        <v>955</v>
      </c>
      <c r="AE17" s="8" t="s">
        <v>956</v>
      </c>
      <c r="AF17" s="8" t="s">
        <v>958</v>
      </c>
      <c r="AN17" s="8" t="s">
        <v>959</v>
      </c>
      <c r="AO17" s="8"/>
      <c r="AT17" s="20" t="s">
        <v>962</v>
      </c>
      <c r="AU17" s="20" t="s">
        <v>962</v>
      </c>
      <c r="BJ17" s="8" t="s">
        <v>965</v>
      </c>
      <c r="BK17" s="8" t="s">
        <v>966</v>
      </c>
      <c r="BL17" s="8" t="s">
        <v>133</v>
      </c>
      <c r="BN17" s="17" t="str">
        <f t="shared" si="0"/>
        <v>BRDF</v>
      </c>
      <c r="BO17" s="8" t="s">
        <v>670</v>
      </c>
      <c r="BP17" s="8" t="s">
        <v>391</v>
      </c>
      <c r="BQ17" s="8" t="s">
        <v>970</v>
      </c>
      <c r="CI17" s="8" t="s">
        <v>366</v>
      </c>
      <c r="CL17" s="8" t="s">
        <v>972</v>
      </c>
      <c r="CM17" s="8" t="s">
        <v>974</v>
      </c>
      <c r="CO17" s="8" t="s">
        <v>976</v>
      </c>
      <c r="CP17" s="8" t="s">
        <v>976</v>
      </c>
      <c r="CR17" s="20" t="s">
        <v>978</v>
      </c>
      <c r="CS17" s="20" t="s">
        <v>981</v>
      </c>
    </row>
    <row r="18" spans="4:97" ht="12.75" customHeight="1">
      <c r="D18" s="8" t="s">
        <v>983</v>
      </c>
      <c r="E18" s="63" t="s">
        <v>983</v>
      </c>
      <c r="G18" s="8" t="s">
        <v>986</v>
      </c>
      <c r="H18" s="8" t="s">
        <v>988</v>
      </c>
      <c r="J18" s="8" t="s">
        <v>990</v>
      </c>
      <c r="K18" s="8" t="s">
        <v>992</v>
      </c>
      <c r="M18" s="8" t="s">
        <v>993</v>
      </c>
      <c r="N18" s="8"/>
      <c r="P18" s="8" t="s">
        <v>994</v>
      </c>
      <c r="Q18" s="8" t="s">
        <v>995</v>
      </c>
      <c r="AE18" s="8" t="s">
        <v>996</v>
      </c>
      <c r="AF18" s="8" t="s">
        <v>998</v>
      </c>
      <c r="AN18" s="8" t="s">
        <v>999</v>
      </c>
      <c r="AO18" s="8"/>
      <c r="AT18" s="20" t="s">
        <v>1001</v>
      </c>
      <c r="AU18" s="20" t="s">
        <v>1001</v>
      </c>
      <c r="BJ18" s="8" t="s">
        <v>1004</v>
      </c>
      <c r="BK18" s="8" t="s">
        <v>1005</v>
      </c>
      <c r="BL18" s="8" t="s">
        <v>133</v>
      </c>
      <c r="BN18" s="17" t="str">
        <f t="shared" si="0"/>
        <v>BRES</v>
      </c>
      <c r="BO18" s="8" t="s">
        <v>670</v>
      </c>
      <c r="BP18" s="8" t="s">
        <v>337</v>
      </c>
      <c r="BQ18" s="8" t="s">
        <v>1011</v>
      </c>
      <c r="CI18" s="8" t="s">
        <v>1013</v>
      </c>
      <c r="CL18" s="8" t="s">
        <v>1015</v>
      </c>
      <c r="CM18" s="8" t="s">
        <v>1018</v>
      </c>
      <c r="CO18" s="8" t="s">
        <v>1020</v>
      </c>
      <c r="CP18" s="8" t="s">
        <v>1020</v>
      </c>
      <c r="CR18" s="20" t="s">
        <v>1022</v>
      </c>
      <c r="CS18" s="20" t="s">
        <v>1025</v>
      </c>
    </row>
    <row r="19" spans="4:97" ht="12.75" customHeight="1">
      <c r="D19" s="8" t="s">
        <v>1027</v>
      </c>
      <c r="E19" s="63" t="s">
        <v>1027</v>
      </c>
      <c r="G19" s="8" t="s">
        <v>1028</v>
      </c>
      <c r="H19" s="8" t="s">
        <v>1030</v>
      </c>
      <c r="J19" s="8" t="s">
        <v>1032</v>
      </c>
      <c r="K19" s="8" t="s">
        <v>1033</v>
      </c>
      <c r="M19" s="8" t="s">
        <v>1034</v>
      </c>
      <c r="N19" s="8"/>
      <c r="P19" s="8" t="s">
        <v>420</v>
      </c>
      <c r="Q19" s="8" t="s">
        <v>1035</v>
      </c>
      <c r="AE19" s="8" t="s">
        <v>1036</v>
      </c>
      <c r="AF19" s="8" t="s">
        <v>1037</v>
      </c>
      <c r="AN19" s="8" t="s">
        <v>1038</v>
      </c>
      <c r="AO19" s="8"/>
      <c r="AT19" s="20" t="s">
        <v>1039</v>
      </c>
      <c r="AU19" s="20" t="s">
        <v>1039</v>
      </c>
      <c r="BJ19" s="8" t="s">
        <v>1043</v>
      </c>
      <c r="BK19" s="8" t="s">
        <v>1045</v>
      </c>
      <c r="BL19" s="8" t="s">
        <v>133</v>
      </c>
      <c r="BN19" s="17" t="str">
        <f t="shared" si="0"/>
        <v>BRGO</v>
      </c>
      <c r="BO19" s="8" t="s">
        <v>670</v>
      </c>
      <c r="BP19" s="8" t="s">
        <v>1050</v>
      </c>
      <c r="BQ19" s="8" t="s">
        <v>1051</v>
      </c>
      <c r="CI19" s="8" t="s">
        <v>438</v>
      </c>
      <c r="CL19" s="8" t="s">
        <v>1055</v>
      </c>
      <c r="CM19" s="8" t="s">
        <v>1057</v>
      </c>
      <c r="CO19" s="8" t="s">
        <v>1059</v>
      </c>
      <c r="CP19" s="8" t="s">
        <v>1059</v>
      </c>
      <c r="CR19" s="20" t="s">
        <v>1062</v>
      </c>
      <c r="CS19" s="20" t="s">
        <v>1063</v>
      </c>
    </row>
    <row r="20" spans="4:97" ht="12.75" customHeight="1">
      <c r="D20" s="8" t="s">
        <v>1065</v>
      </c>
      <c r="E20" s="63" t="s">
        <v>1065</v>
      </c>
      <c r="G20" s="8" t="s">
        <v>1067</v>
      </c>
      <c r="H20" s="8" t="s">
        <v>1070</v>
      </c>
      <c r="J20" s="8" t="s">
        <v>1071</v>
      </c>
      <c r="K20" s="8" t="s">
        <v>1074</v>
      </c>
      <c r="M20" s="8" t="s">
        <v>1075</v>
      </c>
      <c r="N20" s="8"/>
      <c r="P20" s="8" t="s">
        <v>1077</v>
      </c>
      <c r="Q20" s="8" t="s">
        <v>237</v>
      </c>
      <c r="AE20" s="8" t="s">
        <v>1078</v>
      </c>
      <c r="AF20" s="8" t="s">
        <v>1079</v>
      </c>
      <c r="AN20" s="8" t="s">
        <v>1080</v>
      </c>
      <c r="AO20" s="8"/>
      <c r="AT20" s="20" t="s">
        <v>1081</v>
      </c>
      <c r="AU20" s="20" t="s">
        <v>1081</v>
      </c>
      <c r="BJ20" s="8" t="s">
        <v>1085</v>
      </c>
      <c r="BK20" s="8" t="s">
        <v>1086</v>
      </c>
      <c r="BL20" s="8" t="s">
        <v>133</v>
      </c>
      <c r="BN20" s="17" t="str">
        <f t="shared" si="0"/>
        <v>BRMA</v>
      </c>
      <c r="BO20" s="8" t="s">
        <v>670</v>
      </c>
      <c r="BP20" s="8" t="s">
        <v>1087</v>
      </c>
      <c r="BQ20" s="8" t="s">
        <v>1088</v>
      </c>
      <c r="CI20" s="8" t="s">
        <v>1089</v>
      </c>
      <c r="CL20" s="8" t="s">
        <v>1090</v>
      </c>
      <c r="CM20" s="8" t="s">
        <v>1091</v>
      </c>
      <c r="CO20" s="8" t="s">
        <v>579</v>
      </c>
      <c r="CP20" s="8" t="s">
        <v>579</v>
      </c>
      <c r="CR20" s="20" t="s">
        <v>1092</v>
      </c>
      <c r="CS20" s="20" t="s">
        <v>1093</v>
      </c>
    </row>
    <row r="21" spans="4:97" ht="12.75" customHeight="1">
      <c r="D21" s="8" t="s">
        <v>1094</v>
      </c>
      <c r="E21" s="63" t="s">
        <v>1094</v>
      </c>
      <c r="G21" s="8" t="s">
        <v>1095</v>
      </c>
      <c r="H21" s="8" t="s">
        <v>1096</v>
      </c>
      <c r="J21" s="8" t="s">
        <v>1097</v>
      </c>
      <c r="K21" s="8" t="s">
        <v>1098</v>
      </c>
      <c r="M21" s="8" t="s">
        <v>1099</v>
      </c>
      <c r="N21" s="8"/>
      <c r="P21" s="8" t="s">
        <v>1100</v>
      </c>
      <c r="Q21" s="8" t="s">
        <v>1101</v>
      </c>
      <c r="AE21" s="8" t="s">
        <v>1102</v>
      </c>
      <c r="AF21" s="8" t="s">
        <v>1103</v>
      </c>
      <c r="AN21" s="8" t="s">
        <v>1104</v>
      </c>
      <c r="AO21" s="8"/>
      <c r="AT21" s="20" t="s">
        <v>1105</v>
      </c>
      <c r="AU21" s="20" t="s">
        <v>1105</v>
      </c>
      <c r="AW21" s="76" t="s">
        <v>1106</v>
      </c>
      <c r="AX21" s="8" t="s">
        <v>1110</v>
      </c>
      <c r="BJ21" s="8" t="s">
        <v>777</v>
      </c>
      <c r="BK21" s="8" t="s">
        <v>1111</v>
      </c>
      <c r="BL21" s="8" t="s">
        <v>133</v>
      </c>
      <c r="BN21" s="17" t="str">
        <f t="shared" si="0"/>
        <v>BRMG</v>
      </c>
      <c r="BO21" s="8" t="s">
        <v>670</v>
      </c>
      <c r="BP21" s="8" t="s">
        <v>1112</v>
      </c>
      <c r="BQ21" s="8" t="s">
        <v>1113</v>
      </c>
      <c r="CI21" s="8" t="s">
        <v>1114</v>
      </c>
      <c r="CL21" s="8" t="s">
        <v>1115</v>
      </c>
      <c r="CM21" s="8" t="s">
        <v>1116</v>
      </c>
      <c r="CO21" s="8" t="s">
        <v>435</v>
      </c>
      <c r="CP21" s="8" t="s">
        <v>435</v>
      </c>
    </row>
    <row r="22" spans="4:97" ht="12.75" customHeight="1">
      <c r="D22" s="8" t="s">
        <v>1117</v>
      </c>
      <c r="E22" s="63" t="s">
        <v>1117</v>
      </c>
      <c r="G22" s="8" t="s">
        <v>1118</v>
      </c>
      <c r="H22" s="8" t="s">
        <v>1119</v>
      </c>
      <c r="J22" s="8" t="s">
        <v>1120</v>
      </c>
      <c r="K22" s="8" t="s">
        <v>1121</v>
      </c>
      <c r="M22" s="8" t="s">
        <v>1122</v>
      </c>
      <c r="N22" s="8"/>
      <c r="P22" s="8" t="s">
        <v>1123</v>
      </c>
      <c r="Q22" s="8" t="s">
        <v>1124</v>
      </c>
      <c r="AE22" s="8" t="s">
        <v>1125</v>
      </c>
      <c r="AF22" s="8" t="s">
        <v>1126</v>
      </c>
      <c r="AN22" s="8" t="s">
        <v>1127</v>
      </c>
      <c r="AO22" s="8"/>
      <c r="AT22" s="20" t="s">
        <v>1128</v>
      </c>
      <c r="AU22" s="20" t="s">
        <v>1128</v>
      </c>
      <c r="AW22" s="76" t="s">
        <v>1130</v>
      </c>
      <c r="AX22" s="8" t="s">
        <v>1130</v>
      </c>
      <c r="BJ22" s="8" t="s">
        <v>1131</v>
      </c>
      <c r="BK22" s="8" t="s">
        <v>1132</v>
      </c>
      <c r="BL22" s="8" t="s">
        <v>133</v>
      </c>
      <c r="BN22" s="17" t="str">
        <f t="shared" si="0"/>
        <v>BRMS</v>
      </c>
      <c r="BO22" s="8" t="s">
        <v>670</v>
      </c>
      <c r="BP22" s="8" t="s">
        <v>1134</v>
      </c>
      <c r="BQ22" s="8" t="s">
        <v>1135</v>
      </c>
      <c r="CI22" s="8" t="s">
        <v>1137</v>
      </c>
      <c r="CL22" s="8" t="s">
        <v>1138</v>
      </c>
      <c r="CM22" s="8" t="s">
        <v>1138</v>
      </c>
      <c r="CO22" s="8" t="s">
        <v>1139</v>
      </c>
      <c r="CP22" s="8" t="s">
        <v>1140</v>
      </c>
    </row>
    <row r="23" spans="4:97" ht="12.75" customHeight="1">
      <c r="D23" s="8" t="s">
        <v>1141</v>
      </c>
      <c r="E23" s="63" t="s">
        <v>1141</v>
      </c>
      <c r="G23" s="8" t="s">
        <v>1142</v>
      </c>
      <c r="H23" s="8" t="s">
        <v>1143</v>
      </c>
      <c r="J23" s="8" t="s">
        <v>1144</v>
      </c>
      <c r="K23" s="8" t="s">
        <v>1145</v>
      </c>
      <c r="M23" s="8" t="s">
        <v>1146</v>
      </c>
      <c r="N23" s="8"/>
      <c r="P23" s="8" t="s">
        <v>1147</v>
      </c>
      <c r="Q23" s="8" t="s">
        <v>1148</v>
      </c>
      <c r="AE23" s="8" t="s">
        <v>1149</v>
      </c>
      <c r="AF23" s="8" t="s">
        <v>1150</v>
      </c>
      <c r="AN23" s="8" t="s">
        <v>1151</v>
      </c>
      <c r="AO23" s="8"/>
      <c r="AT23" s="20" t="s">
        <v>1152</v>
      </c>
      <c r="AU23" s="20" t="s">
        <v>1152</v>
      </c>
      <c r="AW23" s="76" t="s">
        <v>1153</v>
      </c>
      <c r="AX23" s="8" t="s">
        <v>1153</v>
      </c>
      <c r="BJ23" s="8" t="s">
        <v>135</v>
      </c>
      <c r="BK23" s="8" t="s">
        <v>1154</v>
      </c>
      <c r="BL23" s="8" t="s">
        <v>1155</v>
      </c>
      <c r="BN23" s="17" t="str">
        <f t="shared" si="0"/>
        <v>BRMT</v>
      </c>
      <c r="BO23" s="8" t="s">
        <v>670</v>
      </c>
      <c r="BP23" s="8" t="s">
        <v>1156</v>
      </c>
      <c r="BQ23" s="8" t="s">
        <v>1157</v>
      </c>
      <c r="CI23" s="8" t="s">
        <v>294</v>
      </c>
      <c r="CL23" s="8" t="s">
        <v>1159</v>
      </c>
      <c r="CM23" s="8" t="s">
        <v>582</v>
      </c>
      <c r="CO23" s="8" t="s">
        <v>1161</v>
      </c>
      <c r="CP23" s="8" t="s">
        <v>1161</v>
      </c>
    </row>
    <row r="24" spans="4:97" ht="12.75" customHeight="1">
      <c r="D24" s="8" t="s">
        <v>787</v>
      </c>
      <c r="E24" s="63" t="s">
        <v>1162</v>
      </c>
      <c r="G24" s="8" t="s">
        <v>1163</v>
      </c>
      <c r="H24" s="8" t="s">
        <v>1164</v>
      </c>
      <c r="J24" s="8" t="s">
        <v>1165</v>
      </c>
      <c r="K24" s="8" t="s">
        <v>1166</v>
      </c>
      <c r="M24" s="8" t="s">
        <v>1167</v>
      </c>
      <c r="N24" s="8"/>
      <c r="P24" s="8" t="s">
        <v>1168</v>
      </c>
      <c r="Q24" s="8" t="s">
        <v>1169</v>
      </c>
      <c r="AE24" s="8" t="s">
        <v>1170</v>
      </c>
      <c r="AF24" s="8" t="s">
        <v>1171</v>
      </c>
      <c r="AN24" s="8" t="s">
        <v>1172</v>
      </c>
      <c r="AO24" s="8"/>
      <c r="AT24" s="20" t="s">
        <v>1174</v>
      </c>
      <c r="AU24" s="20" t="s">
        <v>1174</v>
      </c>
      <c r="AW24" s="76" t="s">
        <v>1175</v>
      </c>
      <c r="AX24" s="8" t="s">
        <v>1175</v>
      </c>
      <c r="BJ24" s="8" t="s">
        <v>1176</v>
      </c>
      <c r="BK24" s="8" t="s">
        <v>1178</v>
      </c>
      <c r="BL24" s="8" t="s">
        <v>133</v>
      </c>
      <c r="BN24" s="17" t="str">
        <f t="shared" si="0"/>
        <v>BRPA</v>
      </c>
      <c r="BO24" s="8" t="s">
        <v>670</v>
      </c>
      <c r="BP24" s="8" t="s">
        <v>1179</v>
      </c>
      <c r="BQ24" s="8" t="s">
        <v>1181</v>
      </c>
      <c r="CI24" s="8" t="s">
        <v>1183</v>
      </c>
      <c r="CL24" s="8" t="s">
        <v>1184</v>
      </c>
      <c r="CM24" s="8" t="s">
        <v>1186</v>
      </c>
      <c r="CO24" s="8" t="s">
        <v>1187</v>
      </c>
      <c r="CP24" s="8" t="s">
        <v>1187</v>
      </c>
    </row>
    <row r="25" spans="4:97" ht="12.75" customHeight="1">
      <c r="D25" s="8" t="s">
        <v>1188</v>
      </c>
      <c r="E25" s="63" t="s">
        <v>1188</v>
      </c>
      <c r="G25" s="8" t="s">
        <v>1189</v>
      </c>
      <c r="H25" s="8" t="s">
        <v>1190</v>
      </c>
      <c r="J25" s="8" t="s">
        <v>1191</v>
      </c>
      <c r="K25" s="8" t="s">
        <v>1192</v>
      </c>
      <c r="M25" s="8" t="s">
        <v>1193</v>
      </c>
      <c r="N25" s="8"/>
      <c r="P25" s="8" t="s">
        <v>1194</v>
      </c>
      <c r="Q25" s="8" t="s">
        <v>1195</v>
      </c>
      <c r="AE25" s="8" t="s">
        <v>1196</v>
      </c>
      <c r="AF25" s="8"/>
      <c r="AT25" s="20" t="s">
        <v>1197</v>
      </c>
      <c r="AU25" s="20" t="s">
        <v>1197</v>
      </c>
      <c r="AW25" s="76" t="s">
        <v>1198</v>
      </c>
      <c r="AX25" s="8" t="s">
        <v>1198</v>
      </c>
      <c r="BJ25" s="8" t="s">
        <v>1199</v>
      </c>
      <c r="BK25" s="8" t="s">
        <v>1200</v>
      </c>
      <c r="BL25" s="8" t="s">
        <v>133</v>
      </c>
      <c r="BN25" s="17" t="str">
        <f t="shared" si="0"/>
        <v>BRPB</v>
      </c>
      <c r="BO25" s="8" t="s">
        <v>670</v>
      </c>
      <c r="BP25" s="8" t="s">
        <v>1201</v>
      </c>
      <c r="BQ25" s="8" t="s">
        <v>1202</v>
      </c>
      <c r="CI25" s="8" t="s">
        <v>1203</v>
      </c>
      <c r="CL25" s="8" t="s">
        <v>1205</v>
      </c>
      <c r="CM25" s="8" t="s">
        <v>1206</v>
      </c>
      <c r="CO25" s="8" t="s">
        <v>630</v>
      </c>
      <c r="CP25" s="8" t="s">
        <v>630</v>
      </c>
    </row>
    <row r="26" spans="4:97" ht="12.75" customHeight="1">
      <c r="D26" s="8" t="s">
        <v>1207</v>
      </c>
      <c r="E26" s="63" t="s">
        <v>1207</v>
      </c>
      <c r="G26" s="8" t="s">
        <v>1208</v>
      </c>
      <c r="H26" s="8" t="s">
        <v>1210</v>
      </c>
      <c r="M26" s="8" t="s">
        <v>1211</v>
      </c>
      <c r="N26" s="8"/>
      <c r="P26" s="8" t="s">
        <v>1212</v>
      </c>
      <c r="Q26" s="8" t="s">
        <v>1213</v>
      </c>
      <c r="AE26" s="8" t="s">
        <v>1214</v>
      </c>
      <c r="AF26" s="8" t="s">
        <v>1215</v>
      </c>
      <c r="AT26" s="20" t="s">
        <v>1216</v>
      </c>
      <c r="AU26" s="20" t="s">
        <v>1216</v>
      </c>
      <c r="AW26" s="20" t="s">
        <v>1217</v>
      </c>
      <c r="AX26" s="20" t="s">
        <v>1218</v>
      </c>
      <c r="BJ26" s="8" t="s">
        <v>1219</v>
      </c>
      <c r="BK26" s="8" t="s">
        <v>1220</v>
      </c>
      <c r="BL26" s="8" t="s">
        <v>133</v>
      </c>
      <c r="BN26" s="17" t="str">
        <f t="shared" si="0"/>
        <v>BRPE</v>
      </c>
      <c r="BO26" s="8" t="s">
        <v>670</v>
      </c>
      <c r="BP26" s="8" t="s">
        <v>1221</v>
      </c>
      <c r="BQ26" s="8" t="s">
        <v>1222</v>
      </c>
      <c r="CI26" s="8" t="s">
        <v>1223</v>
      </c>
      <c r="CL26" s="8" t="s">
        <v>1224</v>
      </c>
      <c r="CM26" s="8" t="s">
        <v>1225</v>
      </c>
      <c r="CO26" s="8" t="s">
        <v>1226</v>
      </c>
      <c r="CP26" s="8" t="s">
        <v>1226</v>
      </c>
    </row>
    <row r="27" spans="4:97" ht="12.75" customHeight="1">
      <c r="D27" s="8" t="s">
        <v>1227</v>
      </c>
      <c r="E27" s="63" t="s">
        <v>1227</v>
      </c>
      <c r="G27" s="8" t="s">
        <v>1228</v>
      </c>
      <c r="H27" s="8" t="s">
        <v>1229</v>
      </c>
      <c r="M27" s="8" t="s">
        <v>1230</v>
      </c>
      <c r="N27" s="8"/>
      <c r="P27" s="8" t="s">
        <v>1231</v>
      </c>
      <c r="Q27" s="8" t="s">
        <v>1232</v>
      </c>
      <c r="AE27" s="8" t="s">
        <v>1233</v>
      </c>
      <c r="AF27" s="8"/>
      <c r="AT27" s="20" t="s">
        <v>1234</v>
      </c>
      <c r="AU27" s="20" t="s">
        <v>1235</v>
      </c>
      <c r="AW27" s="20" t="s">
        <v>1236</v>
      </c>
      <c r="AX27" s="20" t="s">
        <v>1237</v>
      </c>
      <c r="BJ27" s="8" t="s">
        <v>1238</v>
      </c>
      <c r="BK27" s="8" t="s">
        <v>1239</v>
      </c>
      <c r="BL27" s="8" t="s">
        <v>133</v>
      </c>
      <c r="BN27" s="17" t="str">
        <f t="shared" si="0"/>
        <v>BRPI</v>
      </c>
      <c r="BO27" s="8" t="s">
        <v>670</v>
      </c>
      <c r="BP27" s="8" t="s">
        <v>1240</v>
      </c>
      <c r="BQ27" s="8" t="s">
        <v>1241</v>
      </c>
      <c r="CI27" s="8" t="s">
        <v>1242</v>
      </c>
      <c r="CL27" s="8" t="s">
        <v>1243</v>
      </c>
      <c r="CM27" s="8" t="s">
        <v>1244</v>
      </c>
      <c r="CO27" s="8" t="s">
        <v>782</v>
      </c>
      <c r="CP27" s="8" t="s">
        <v>1245</v>
      </c>
    </row>
    <row r="28" spans="4:97" ht="12.75" customHeight="1">
      <c r="D28" s="8" t="s">
        <v>1246</v>
      </c>
      <c r="E28" s="63" t="s">
        <v>1246</v>
      </c>
      <c r="G28" s="8" t="s">
        <v>1247</v>
      </c>
      <c r="H28" s="8" t="s">
        <v>1248</v>
      </c>
      <c r="M28" s="8" t="s">
        <v>1249</v>
      </c>
      <c r="N28" s="8" t="s">
        <v>1250</v>
      </c>
      <c r="P28" s="8" t="s">
        <v>1251</v>
      </c>
      <c r="Q28" s="8" t="s">
        <v>1252</v>
      </c>
      <c r="AE28" s="8" t="s">
        <v>1253</v>
      </c>
      <c r="AF28" s="8" t="s">
        <v>1254</v>
      </c>
      <c r="AT28" s="20" t="s">
        <v>1255</v>
      </c>
      <c r="AU28" s="20" t="s">
        <v>1255</v>
      </c>
      <c r="AW28" s="20" t="s">
        <v>1256</v>
      </c>
      <c r="AX28" s="20" t="s">
        <v>1257</v>
      </c>
      <c r="BJ28" s="8" t="s">
        <v>1258</v>
      </c>
      <c r="BK28" s="8" t="s">
        <v>1259</v>
      </c>
      <c r="BL28" s="8" t="s">
        <v>133</v>
      </c>
      <c r="BN28" s="17" t="str">
        <f t="shared" si="0"/>
        <v>BRPR</v>
      </c>
      <c r="BO28" s="8" t="s">
        <v>670</v>
      </c>
      <c r="BP28" s="8" t="s">
        <v>1260</v>
      </c>
      <c r="BQ28" s="8" t="s">
        <v>1261</v>
      </c>
      <c r="CI28" s="8" t="s">
        <v>1262</v>
      </c>
      <c r="CL28" s="8" t="s">
        <v>1263</v>
      </c>
      <c r="CM28" s="8" t="s">
        <v>1264</v>
      </c>
      <c r="CO28" s="8" t="s">
        <v>838</v>
      </c>
      <c r="CP28" s="8" t="s">
        <v>838</v>
      </c>
    </row>
    <row r="29" spans="4:97" ht="12.75" customHeight="1">
      <c r="D29" s="8" t="s">
        <v>1265</v>
      </c>
      <c r="E29" s="63" t="s">
        <v>1265</v>
      </c>
      <c r="G29" s="8" t="s">
        <v>1266</v>
      </c>
      <c r="H29" s="8" t="s">
        <v>1267</v>
      </c>
      <c r="M29" s="8" t="s">
        <v>1268</v>
      </c>
      <c r="N29" s="8"/>
      <c r="P29" s="8" t="s">
        <v>1269</v>
      </c>
      <c r="Q29" s="8" t="s">
        <v>1270</v>
      </c>
      <c r="AE29" s="8" t="s">
        <v>1271</v>
      </c>
      <c r="AF29" s="8" t="s">
        <v>1272</v>
      </c>
      <c r="AT29" s="20" t="s">
        <v>1129</v>
      </c>
      <c r="AU29" s="20" t="s">
        <v>1129</v>
      </c>
      <c r="AW29" s="20" t="s">
        <v>1273</v>
      </c>
      <c r="AX29" s="20" t="s">
        <v>1274</v>
      </c>
      <c r="BJ29" s="8" t="s">
        <v>1275</v>
      </c>
      <c r="BK29" s="8" t="s">
        <v>1276</v>
      </c>
      <c r="BL29" s="8" t="s">
        <v>133</v>
      </c>
      <c r="BN29" s="17" t="str">
        <f t="shared" si="0"/>
        <v>BRRJ</v>
      </c>
      <c r="BO29" s="8" t="s">
        <v>670</v>
      </c>
      <c r="BP29" s="8" t="s">
        <v>1277</v>
      </c>
      <c r="BQ29" s="8" t="s">
        <v>1278</v>
      </c>
      <c r="CI29" s="8" t="s">
        <v>365</v>
      </c>
      <c r="CL29" s="8" t="s">
        <v>1279</v>
      </c>
      <c r="CM29" s="8" t="s">
        <v>1280</v>
      </c>
      <c r="CO29" s="8" t="s">
        <v>1281</v>
      </c>
      <c r="CP29" s="8" t="s">
        <v>1281</v>
      </c>
    </row>
    <row r="30" spans="4:97" ht="12.75" customHeight="1">
      <c r="D30" s="8" t="s">
        <v>1282</v>
      </c>
      <c r="E30" s="63" t="s">
        <v>1282</v>
      </c>
      <c r="G30" s="8" t="s">
        <v>1283</v>
      </c>
      <c r="H30" s="8" t="s">
        <v>1284</v>
      </c>
      <c r="M30" s="8" t="s">
        <v>1285</v>
      </c>
      <c r="N30" s="8"/>
      <c r="P30" s="8" t="s">
        <v>1286</v>
      </c>
      <c r="Q30" s="8" t="s">
        <v>1287</v>
      </c>
      <c r="AE30" s="8" t="s">
        <v>1288</v>
      </c>
      <c r="AF30" s="8" t="s">
        <v>1289</v>
      </c>
      <c r="AW30" s="20" t="s">
        <v>1290</v>
      </c>
      <c r="AX30" s="20" t="s">
        <v>1291</v>
      </c>
      <c r="BJ30" s="8" t="s">
        <v>1292</v>
      </c>
      <c r="BK30" s="8" t="s">
        <v>1294</v>
      </c>
      <c r="BL30" s="8" t="s">
        <v>133</v>
      </c>
      <c r="BN30" s="17" t="str">
        <f t="shared" si="0"/>
        <v>BRRN</v>
      </c>
      <c r="BO30" s="8" t="s">
        <v>670</v>
      </c>
      <c r="BP30" s="8" t="s">
        <v>1295</v>
      </c>
      <c r="BQ30" s="8" t="s">
        <v>1297</v>
      </c>
      <c r="CI30" s="8" t="s">
        <v>1298</v>
      </c>
      <c r="CL30" s="8" t="s">
        <v>1299</v>
      </c>
      <c r="CM30" s="8" t="s">
        <v>1300</v>
      </c>
      <c r="CO30" s="8" t="s">
        <v>1301</v>
      </c>
      <c r="CP30" s="8" t="s">
        <v>1301</v>
      </c>
    </row>
    <row r="31" spans="4:97" ht="12.75" customHeight="1">
      <c r="D31" s="8" t="s">
        <v>1302</v>
      </c>
      <c r="E31" s="63" t="s">
        <v>1302</v>
      </c>
      <c r="G31" s="8" t="s">
        <v>1303</v>
      </c>
      <c r="H31" s="8" t="s">
        <v>1304</v>
      </c>
      <c r="M31" s="8" t="s">
        <v>1305</v>
      </c>
      <c r="N31" s="8"/>
      <c r="P31" s="8" t="s">
        <v>1306</v>
      </c>
      <c r="Q31" s="8" t="s">
        <v>1307</v>
      </c>
      <c r="AE31" s="8" t="s">
        <v>1308</v>
      </c>
      <c r="AF31" s="8" t="s">
        <v>1309</v>
      </c>
      <c r="AW31" s="20" t="s">
        <v>1310</v>
      </c>
      <c r="AX31" s="20" t="s">
        <v>1310</v>
      </c>
      <c r="BJ31" s="8" t="s">
        <v>1311</v>
      </c>
      <c r="BK31" s="8" t="s">
        <v>1312</v>
      </c>
      <c r="BL31" s="8" t="s">
        <v>133</v>
      </c>
      <c r="BN31" s="17" t="str">
        <f t="shared" si="0"/>
        <v>BRRO</v>
      </c>
      <c r="BO31" s="8" t="s">
        <v>670</v>
      </c>
      <c r="BP31" s="8" t="s">
        <v>1313</v>
      </c>
      <c r="BQ31" s="8" t="s">
        <v>1314</v>
      </c>
      <c r="CI31" s="8" t="s">
        <v>1315</v>
      </c>
      <c r="CL31" s="8" t="s">
        <v>1316</v>
      </c>
      <c r="CM31" s="8" t="s">
        <v>1317</v>
      </c>
      <c r="CO31" s="8" t="s">
        <v>931</v>
      </c>
      <c r="CP31" s="8" t="s">
        <v>931</v>
      </c>
    </row>
    <row r="32" spans="4:97" ht="12.75" customHeight="1">
      <c r="D32" s="8" t="s">
        <v>1318</v>
      </c>
      <c r="E32" s="63" t="s">
        <v>1318</v>
      </c>
      <c r="G32" s="8" t="s">
        <v>1319</v>
      </c>
      <c r="H32" s="8" t="s">
        <v>1320</v>
      </c>
      <c r="M32" s="8" t="s">
        <v>1321</v>
      </c>
      <c r="N32" s="8"/>
      <c r="P32" s="8" t="s">
        <v>1322</v>
      </c>
      <c r="Q32" s="8" t="s">
        <v>1323</v>
      </c>
      <c r="AE32" s="8" t="s">
        <v>1324</v>
      </c>
      <c r="AF32" s="8" t="s">
        <v>1325</v>
      </c>
      <c r="AW32" s="20" t="s">
        <v>553</v>
      </c>
      <c r="AX32" s="20" t="s">
        <v>553</v>
      </c>
      <c r="BJ32" s="8" t="s">
        <v>1326</v>
      </c>
      <c r="BK32" s="8" t="s">
        <v>1327</v>
      </c>
      <c r="BL32" s="8" t="s">
        <v>133</v>
      </c>
      <c r="BN32" s="17" t="str">
        <f t="shared" si="0"/>
        <v>BRRR</v>
      </c>
      <c r="BO32" s="8" t="s">
        <v>670</v>
      </c>
      <c r="BP32" s="8" t="s">
        <v>1328</v>
      </c>
      <c r="BQ32" s="8" t="s">
        <v>1329</v>
      </c>
      <c r="CI32" s="8" t="s">
        <v>1330</v>
      </c>
      <c r="CL32" s="8" t="s">
        <v>1331</v>
      </c>
      <c r="CM32" s="8" t="s">
        <v>1332</v>
      </c>
      <c r="CO32" s="8" t="s">
        <v>1333</v>
      </c>
      <c r="CP32" s="8" t="s">
        <v>1333</v>
      </c>
    </row>
    <row r="33" spans="4:94" ht="12.75" customHeight="1">
      <c r="D33" s="8" t="s">
        <v>1334</v>
      </c>
      <c r="E33" s="63" t="s">
        <v>1334</v>
      </c>
      <c r="G33" s="8" t="s">
        <v>1335</v>
      </c>
      <c r="H33" s="8" t="s">
        <v>1336</v>
      </c>
      <c r="M33" s="8" t="s">
        <v>1337</v>
      </c>
      <c r="N33" s="8"/>
      <c r="P33" s="8" t="s">
        <v>1338</v>
      </c>
      <c r="Q33" s="8" t="s">
        <v>1339</v>
      </c>
      <c r="AE33" s="8" t="s">
        <v>1340</v>
      </c>
      <c r="AF33" s="8" t="s">
        <v>1341</v>
      </c>
      <c r="AW33" s="20" t="s">
        <v>1342</v>
      </c>
      <c r="AX33" s="20" t="s">
        <v>1343</v>
      </c>
      <c r="BJ33" s="8" t="s">
        <v>1344</v>
      </c>
      <c r="BK33" s="8" t="s">
        <v>1345</v>
      </c>
      <c r="BL33" s="8" t="s">
        <v>133</v>
      </c>
      <c r="BN33" s="17" t="str">
        <f t="shared" si="0"/>
        <v>BRRS</v>
      </c>
      <c r="BO33" s="8" t="s">
        <v>670</v>
      </c>
      <c r="BP33" s="8" t="s">
        <v>1346</v>
      </c>
      <c r="BQ33" s="8" t="s">
        <v>1347</v>
      </c>
      <c r="CI33" s="8" t="s">
        <v>895</v>
      </c>
      <c r="CL33" s="8" t="s">
        <v>1348</v>
      </c>
      <c r="CM33" s="8" t="s">
        <v>1349</v>
      </c>
      <c r="CO33" s="8" t="s">
        <v>1350</v>
      </c>
      <c r="CP33" s="8" t="s">
        <v>1350</v>
      </c>
    </row>
    <row r="34" spans="4:94" ht="12.75" customHeight="1">
      <c r="D34" s="8" t="s">
        <v>1351</v>
      </c>
      <c r="E34" s="63" t="s">
        <v>1351</v>
      </c>
      <c r="G34" s="8" t="s">
        <v>1352</v>
      </c>
      <c r="H34" s="8" t="s">
        <v>1353</v>
      </c>
      <c r="M34" s="8" t="s">
        <v>1354</v>
      </c>
      <c r="N34" s="8"/>
      <c r="P34" s="8" t="s">
        <v>1355</v>
      </c>
      <c r="Q34" s="8" t="s">
        <v>1356</v>
      </c>
      <c r="AE34" s="8" t="s">
        <v>1357</v>
      </c>
      <c r="AF34" s="8" t="s">
        <v>1358</v>
      </c>
      <c r="AW34" s="20" t="s">
        <v>1359</v>
      </c>
      <c r="AX34" s="20" t="s">
        <v>1360</v>
      </c>
      <c r="BJ34" s="8" t="s">
        <v>77</v>
      </c>
      <c r="BK34" s="8" t="s">
        <v>1361</v>
      </c>
      <c r="BL34" s="8" t="s">
        <v>133</v>
      </c>
      <c r="BN34" s="17" t="str">
        <f t="shared" si="0"/>
        <v>BRSC</v>
      </c>
      <c r="BO34" s="8" t="s">
        <v>670</v>
      </c>
      <c r="BP34" s="8" t="s">
        <v>1362</v>
      </c>
      <c r="BQ34" s="8" t="s">
        <v>1363</v>
      </c>
      <c r="CI34" s="8" t="s">
        <v>1364</v>
      </c>
      <c r="CL34" s="8" t="s">
        <v>1365</v>
      </c>
      <c r="CM34" s="8" t="s">
        <v>1365</v>
      </c>
      <c r="CO34" s="8" t="s">
        <v>974</v>
      </c>
      <c r="CP34" s="8" t="s">
        <v>974</v>
      </c>
    </row>
    <row r="35" spans="4:94" ht="12.75" customHeight="1">
      <c r="D35" s="8" t="s">
        <v>1366</v>
      </c>
      <c r="E35" s="63" t="s">
        <v>1366</v>
      </c>
      <c r="G35" s="8" t="s">
        <v>1367</v>
      </c>
      <c r="H35" s="8" t="s">
        <v>1368</v>
      </c>
      <c r="M35" s="8" t="s">
        <v>1369</v>
      </c>
      <c r="N35" s="8"/>
      <c r="P35" s="8" t="s">
        <v>1370</v>
      </c>
      <c r="Q35" s="8" t="s">
        <v>1371</v>
      </c>
      <c r="AE35" s="8" t="s">
        <v>1372</v>
      </c>
      <c r="AF35" s="8" t="s">
        <v>1373</v>
      </c>
      <c r="AW35" s="20" t="s">
        <v>1374</v>
      </c>
      <c r="AX35" s="20" t="s">
        <v>1375</v>
      </c>
      <c r="BJ35" s="8" t="s">
        <v>1376</v>
      </c>
      <c r="BK35" s="8" t="s">
        <v>1377</v>
      </c>
      <c r="BL35" s="8" t="s">
        <v>133</v>
      </c>
      <c r="BN35" s="17" t="str">
        <f t="shared" si="0"/>
        <v>BRSE</v>
      </c>
      <c r="BO35" s="8" t="s">
        <v>670</v>
      </c>
      <c r="BP35" s="8" t="s">
        <v>1378</v>
      </c>
      <c r="BQ35" s="8" t="s">
        <v>1379</v>
      </c>
      <c r="CI35" s="8" t="s">
        <v>1380</v>
      </c>
      <c r="CL35" s="8" t="s">
        <v>1381</v>
      </c>
      <c r="CM35" s="8" t="s">
        <v>1382</v>
      </c>
      <c r="CO35" s="8" t="s">
        <v>1018</v>
      </c>
      <c r="CP35" s="8" t="s">
        <v>1018</v>
      </c>
    </row>
    <row r="36" spans="4:94" ht="12.75" customHeight="1">
      <c r="D36" s="8" t="s">
        <v>1383</v>
      </c>
      <c r="E36" s="63" t="s">
        <v>1383</v>
      </c>
      <c r="G36" s="8" t="s">
        <v>1384</v>
      </c>
      <c r="H36" s="8" t="s">
        <v>1385</v>
      </c>
      <c r="M36" s="8" t="s">
        <v>1386</v>
      </c>
      <c r="N36" s="8"/>
      <c r="P36" s="8" t="s">
        <v>1387</v>
      </c>
      <c r="Q36" s="8" t="s">
        <v>1388</v>
      </c>
      <c r="AE36" s="8" t="s">
        <v>1389</v>
      </c>
      <c r="AF36" s="8" t="s">
        <v>1390</v>
      </c>
      <c r="AW36" s="20" t="s">
        <v>1391</v>
      </c>
      <c r="AX36" s="20" t="s">
        <v>1392</v>
      </c>
      <c r="BJ36" s="8" t="s">
        <v>883</v>
      </c>
      <c r="BK36" s="8" t="s">
        <v>1393</v>
      </c>
      <c r="BL36" s="8" t="s">
        <v>133</v>
      </c>
      <c r="BN36" s="17" t="str">
        <f t="shared" si="0"/>
        <v>BRSP</v>
      </c>
      <c r="BO36" s="8" t="s">
        <v>670</v>
      </c>
      <c r="BP36" s="8" t="s">
        <v>1394</v>
      </c>
      <c r="BQ36" s="8" t="s">
        <v>1395</v>
      </c>
      <c r="CI36" s="8" t="s">
        <v>976</v>
      </c>
      <c r="CL36" s="8" t="s">
        <v>1396</v>
      </c>
      <c r="CM36" s="8" t="s">
        <v>1397</v>
      </c>
      <c r="CO36" s="8" t="s">
        <v>1399</v>
      </c>
      <c r="CP36" s="8" t="s">
        <v>1399</v>
      </c>
    </row>
    <row r="37" spans="4:94" ht="12.75" customHeight="1">
      <c r="D37" s="8" t="s">
        <v>1400</v>
      </c>
      <c r="E37" s="63" t="s">
        <v>1400</v>
      </c>
      <c r="G37" s="8" t="s">
        <v>1401</v>
      </c>
      <c r="H37" s="8" t="s">
        <v>1402</v>
      </c>
      <c r="M37" s="8" t="s">
        <v>1403</v>
      </c>
      <c r="N37" s="8" t="s">
        <v>1404</v>
      </c>
      <c r="P37" s="8" t="s">
        <v>1405</v>
      </c>
      <c r="Q37" s="8" t="s">
        <v>1406</v>
      </c>
      <c r="AE37" s="8" t="s">
        <v>1407</v>
      </c>
      <c r="AF37" s="8"/>
      <c r="BJ37" s="8" t="s">
        <v>1408</v>
      </c>
      <c r="BK37" s="8" t="s">
        <v>1409</v>
      </c>
      <c r="BL37" s="8" t="s">
        <v>133</v>
      </c>
      <c r="BN37" s="17" t="str">
        <f t="shared" si="0"/>
        <v>BRTO</v>
      </c>
      <c r="BO37" s="8" t="s">
        <v>670</v>
      </c>
      <c r="BP37" s="8" t="s">
        <v>1410</v>
      </c>
      <c r="BQ37" s="8" t="s">
        <v>1411</v>
      </c>
      <c r="CI37" s="8" t="s">
        <v>1412</v>
      </c>
      <c r="CL37" s="8" t="s">
        <v>1413</v>
      </c>
      <c r="CM37" s="8" t="s">
        <v>1413</v>
      </c>
      <c r="CO37" s="8" t="s">
        <v>1414</v>
      </c>
      <c r="CP37" s="8" t="s">
        <v>1414</v>
      </c>
    </row>
    <row r="38" spans="4:94" ht="12.75" customHeight="1">
      <c r="D38" s="8" t="s">
        <v>1415</v>
      </c>
      <c r="E38" s="63" t="s">
        <v>1415</v>
      </c>
      <c r="G38" s="8" t="s">
        <v>1416</v>
      </c>
      <c r="H38" s="8" t="s">
        <v>1417</v>
      </c>
      <c r="M38" s="8" t="s">
        <v>1418</v>
      </c>
      <c r="N38" s="8" t="s">
        <v>1419</v>
      </c>
      <c r="P38" s="8" t="s">
        <v>1420</v>
      </c>
      <c r="Q38" s="8" t="s">
        <v>1421</v>
      </c>
      <c r="AE38" s="8" t="s">
        <v>1422</v>
      </c>
      <c r="AF38" s="8" t="s">
        <v>1423</v>
      </c>
      <c r="AW38" s="20" t="s">
        <v>1425</v>
      </c>
      <c r="AX38" s="20" t="s">
        <v>1426</v>
      </c>
      <c r="BJ38" s="8" t="s">
        <v>1427</v>
      </c>
      <c r="BK38" s="8" t="s">
        <v>1428</v>
      </c>
      <c r="BL38" s="8" t="s">
        <v>133</v>
      </c>
      <c r="BN38" s="17" t="str">
        <f t="shared" si="0"/>
        <v>CAAlberta</v>
      </c>
      <c r="BO38" s="8" t="s">
        <v>1431</v>
      </c>
      <c r="BP38" s="8" t="s">
        <v>1434</v>
      </c>
      <c r="BQ38" s="8" t="s">
        <v>1434</v>
      </c>
      <c r="CI38" s="8" t="s">
        <v>1438</v>
      </c>
      <c r="CL38" s="8" t="s">
        <v>1439</v>
      </c>
      <c r="CM38" s="8" t="s">
        <v>1442</v>
      </c>
      <c r="CO38" s="8" t="s">
        <v>1055</v>
      </c>
      <c r="CP38" s="8" t="s">
        <v>1057</v>
      </c>
    </row>
    <row r="39" spans="4:94" ht="12.75" customHeight="1">
      <c r="D39" s="8" t="s">
        <v>1446</v>
      </c>
      <c r="E39" s="63" t="s">
        <v>1446</v>
      </c>
      <c r="G39" s="8" t="s">
        <v>1449</v>
      </c>
      <c r="H39" s="8" t="s">
        <v>1452</v>
      </c>
      <c r="M39" s="8" t="s">
        <v>1454</v>
      </c>
      <c r="N39" s="8" t="s">
        <v>1457</v>
      </c>
      <c r="P39" s="8" t="s">
        <v>1459</v>
      </c>
      <c r="Q39" s="8" t="s">
        <v>1461</v>
      </c>
      <c r="AE39" s="8" t="s">
        <v>1107</v>
      </c>
      <c r="AF39" s="8"/>
      <c r="AW39" s="20" t="s">
        <v>1465</v>
      </c>
      <c r="AX39" s="20" t="s">
        <v>1468</v>
      </c>
      <c r="BJ39" s="8" t="s">
        <v>670</v>
      </c>
      <c r="BK39" s="8" t="s">
        <v>1471</v>
      </c>
      <c r="BL39" s="8" t="s">
        <v>1155</v>
      </c>
      <c r="BN39" s="17" t="str">
        <f t="shared" si="0"/>
        <v>CABritish Columbia</v>
      </c>
      <c r="BO39" s="8" t="s">
        <v>1431</v>
      </c>
      <c r="BP39" s="8" t="s">
        <v>1472</v>
      </c>
      <c r="BQ39" s="8" t="s">
        <v>1474</v>
      </c>
      <c r="CI39" s="8" t="s">
        <v>1476</v>
      </c>
      <c r="CL39" s="8" t="s">
        <v>1479</v>
      </c>
      <c r="CM39" s="8" t="s">
        <v>1481</v>
      </c>
      <c r="CO39" s="8" t="s">
        <v>1484</v>
      </c>
      <c r="CP39" s="8" t="s">
        <v>1484</v>
      </c>
    </row>
    <row r="40" spans="4:94" ht="12.75" customHeight="1">
      <c r="D40" s="8" t="s">
        <v>1487</v>
      </c>
      <c r="E40" s="63" t="s">
        <v>1487</v>
      </c>
      <c r="G40" s="8" t="s">
        <v>448</v>
      </c>
      <c r="H40" s="8" t="s">
        <v>450</v>
      </c>
      <c r="M40" s="8" t="s">
        <v>1492</v>
      </c>
      <c r="N40" s="8"/>
      <c r="P40" s="8" t="s">
        <v>1495</v>
      </c>
      <c r="Q40" s="8" t="s">
        <v>1498</v>
      </c>
      <c r="AE40" s="8" t="s">
        <v>1499</v>
      </c>
      <c r="AF40" s="8"/>
      <c r="AW40" s="20" t="s">
        <v>1501</v>
      </c>
      <c r="AX40" s="20" t="s">
        <v>1502</v>
      </c>
      <c r="BJ40" s="8" t="s">
        <v>479</v>
      </c>
      <c r="BK40" s="8" t="s">
        <v>1504</v>
      </c>
      <c r="BL40" s="8" t="s">
        <v>133</v>
      </c>
      <c r="BN40" s="17" t="str">
        <f t="shared" si="0"/>
        <v>CAManitoba</v>
      </c>
      <c r="BO40" s="8" t="s">
        <v>1431</v>
      </c>
      <c r="BP40" s="8" t="s">
        <v>1505</v>
      </c>
      <c r="BQ40" s="8" t="s">
        <v>1505</v>
      </c>
      <c r="CI40" s="8" t="s">
        <v>630</v>
      </c>
      <c r="CL40" s="8" t="s">
        <v>1507</v>
      </c>
      <c r="CM40" s="8" t="s">
        <v>1508</v>
      </c>
      <c r="CO40" s="8" t="s">
        <v>1509</v>
      </c>
      <c r="CP40" s="8" t="s">
        <v>1509</v>
      </c>
    </row>
    <row r="41" spans="4:94" ht="12.75" customHeight="1">
      <c r="D41" s="8" t="s">
        <v>1512</v>
      </c>
      <c r="E41" s="63" t="s">
        <v>1512</v>
      </c>
      <c r="G41" s="8" t="s">
        <v>1513</v>
      </c>
      <c r="H41" s="8" t="s">
        <v>1514</v>
      </c>
      <c r="M41" s="8" t="s">
        <v>1515</v>
      </c>
      <c r="N41" s="8" t="s">
        <v>1517</v>
      </c>
      <c r="AE41" s="8" t="s">
        <v>1519</v>
      </c>
      <c r="AF41" s="8"/>
      <c r="AW41" s="20" t="s">
        <v>1521</v>
      </c>
      <c r="AX41" s="20" t="s">
        <v>1522</v>
      </c>
      <c r="BJ41" s="8" t="s">
        <v>1523</v>
      </c>
      <c r="BK41" s="8" t="s">
        <v>1525</v>
      </c>
      <c r="BL41" s="8" t="s">
        <v>133</v>
      </c>
      <c r="BN41" s="17" t="str">
        <f t="shared" si="0"/>
        <v>CANew Brunswick</v>
      </c>
      <c r="BO41" s="8" t="s">
        <v>1431</v>
      </c>
      <c r="BP41" s="8" t="s">
        <v>1527</v>
      </c>
      <c r="BQ41" s="8" t="s">
        <v>1528</v>
      </c>
      <c r="CI41" s="8" t="s">
        <v>733</v>
      </c>
      <c r="CO41" s="8" t="s">
        <v>1091</v>
      </c>
      <c r="CP41" s="8" t="s">
        <v>1091</v>
      </c>
    </row>
    <row r="42" spans="4:94" ht="12.75" customHeight="1">
      <c r="D42" s="8" t="s">
        <v>1532</v>
      </c>
      <c r="E42" s="63" t="s">
        <v>1532</v>
      </c>
      <c r="G42" s="8" t="s">
        <v>1536</v>
      </c>
      <c r="H42" s="8" t="s">
        <v>1539</v>
      </c>
      <c r="M42" s="8" t="s">
        <v>1541</v>
      </c>
      <c r="N42" s="8"/>
      <c r="AE42" s="8" t="s">
        <v>1544</v>
      </c>
      <c r="AF42" s="8"/>
      <c r="AW42" s="20" t="s">
        <v>1546</v>
      </c>
      <c r="AX42" s="20" t="s">
        <v>1549</v>
      </c>
      <c r="BJ42" s="8" t="s">
        <v>1552</v>
      </c>
      <c r="BK42" s="8" t="s">
        <v>1554</v>
      </c>
      <c r="BL42" s="8" t="s">
        <v>133</v>
      </c>
      <c r="BN42" s="17" t="str">
        <f t="shared" si="0"/>
        <v>CANewfoundland, Labrador</v>
      </c>
      <c r="BO42" s="8" t="s">
        <v>1431</v>
      </c>
      <c r="BP42" s="8" t="s">
        <v>1558</v>
      </c>
      <c r="BQ42" s="8" t="s">
        <v>1559</v>
      </c>
      <c r="CI42" s="8" t="s">
        <v>1560</v>
      </c>
      <c r="CO42" s="8" t="s">
        <v>1561</v>
      </c>
      <c r="CP42" s="8" t="s">
        <v>1561</v>
      </c>
    </row>
    <row r="43" spans="4:94" ht="12.75" customHeight="1">
      <c r="D43" s="8" t="s">
        <v>1562</v>
      </c>
      <c r="E43" s="63" t="s">
        <v>1562</v>
      </c>
      <c r="G43" s="8" t="s">
        <v>1563</v>
      </c>
      <c r="H43" s="8" t="s">
        <v>1564</v>
      </c>
      <c r="M43" s="8" t="s">
        <v>1565</v>
      </c>
      <c r="N43" s="8" t="s">
        <v>1567</v>
      </c>
      <c r="AE43" s="8" t="s">
        <v>1569</v>
      </c>
      <c r="AF43" s="8"/>
      <c r="AW43" s="20" t="s">
        <v>1571</v>
      </c>
      <c r="AX43" s="20" t="s">
        <v>1574</v>
      </c>
      <c r="BJ43" s="8" t="s">
        <v>1576</v>
      </c>
      <c r="BK43" s="8" t="s">
        <v>1578</v>
      </c>
      <c r="BL43" s="8" t="s">
        <v>133</v>
      </c>
      <c r="BN43" s="17" t="str">
        <f t="shared" si="0"/>
        <v>CANorthwest Territories</v>
      </c>
      <c r="BO43" s="8" t="s">
        <v>1431</v>
      </c>
      <c r="BP43" s="8" t="s">
        <v>1580</v>
      </c>
      <c r="BQ43" s="8" t="s">
        <v>1581</v>
      </c>
      <c r="CI43" s="8" t="s">
        <v>1582</v>
      </c>
      <c r="CO43" s="8" t="s">
        <v>1583</v>
      </c>
      <c r="CP43" s="8" t="s">
        <v>1583</v>
      </c>
    </row>
    <row r="44" spans="4:94" ht="12.75" customHeight="1">
      <c r="D44" s="8" t="s">
        <v>1585</v>
      </c>
      <c r="E44" s="63" t="s">
        <v>1585</v>
      </c>
      <c r="G44" s="8" t="s">
        <v>1586</v>
      </c>
      <c r="H44" s="8" t="s">
        <v>1587</v>
      </c>
      <c r="M44" s="8" t="s">
        <v>1588</v>
      </c>
      <c r="N44" s="8"/>
      <c r="AE44" s="8" t="s">
        <v>1590</v>
      </c>
      <c r="AF44" s="8"/>
      <c r="AW44" s="20" t="s">
        <v>1592</v>
      </c>
      <c r="AX44" s="20" t="s">
        <v>1594</v>
      </c>
      <c r="BJ44" s="8" t="s">
        <v>1595</v>
      </c>
      <c r="BK44" s="8" t="s">
        <v>1597</v>
      </c>
      <c r="BL44" s="8" t="s">
        <v>133</v>
      </c>
      <c r="BN44" s="17" t="str">
        <f t="shared" si="0"/>
        <v>CANova Scotia</v>
      </c>
      <c r="BO44" s="8" t="s">
        <v>1431</v>
      </c>
      <c r="BP44" s="8" t="s">
        <v>1600</v>
      </c>
      <c r="BQ44" s="8" t="s">
        <v>1601</v>
      </c>
      <c r="CI44" s="8" t="s">
        <v>1602</v>
      </c>
      <c r="CO44" s="8" t="s">
        <v>1603</v>
      </c>
      <c r="CP44" s="8" t="s">
        <v>1603</v>
      </c>
    </row>
    <row r="45" spans="4:94" ht="12.75" customHeight="1">
      <c r="D45" s="8" t="s">
        <v>1606</v>
      </c>
      <c r="E45" s="63" t="s">
        <v>1606</v>
      </c>
      <c r="G45" s="8" t="s">
        <v>1608</v>
      </c>
      <c r="H45" s="8" t="s">
        <v>1610</v>
      </c>
      <c r="M45" s="8" t="s">
        <v>1612</v>
      </c>
      <c r="N45" s="8" t="s">
        <v>1614</v>
      </c>
      <c r="AE45" s="8" t="s">
        <v>1617</v>
      </c>
      <c r="AF45" s="8"/>
      <c r="AW45" s="20" t="s">
        <v>1619</v>
      </c>
      <c r="AX45" s="20" t="s">
        <v>1621</v>
      </c>
      <c r="BJ45" s="8" t="s">
        <v>1622</v>
      </c>
      <c r="BK45" s="8" t="s">
        <v>1623</v>
      </c>
      <c r="BL45" s="8" t="s">
        <v>133</v>
      </c>
      <c r="BN45" s="17" t="str">
        <f t="shared" si="0"/>
        <v>CANunavut</v>
      </c>
      <c r="BO45" s="8" t="s">
        <v>1431</v>
      </c>
      <c r="BP45" s="8" t="s">
        <v>1625</v>
      </c>
      <c r="BQ45" s="8" t="s">
        <v>1625</v>
      </c>
      <c r="CI45" s="8" t="s">
        <v>1628</v>
      </c>
      <c r="CO45" s="8" t="s">
        <v>1630</v>
      </c>
      <c r="CP45" s="8" t="s">
        <v>1630</v>
      </c>
    </row>
    <row r="46" spans="4:94" ht="12.75" customHeight="1">
      <c r="D46" s="8" t="s">
        <v>1041</v>
      </c>
      <c r="E46" s="8" t="s">
        <v>1633</v>
      </c>
      <c r="G46" s="8" t="s">
        <v>1634</v>
      </c>
      <c r="H46" s="8" t="s">
        <v>1635</v>
      </c>
      <c r="M46" s="8" t="s">
        <v>1636</v>
      </c>
      <c r="N46" s="8"/>
      <c r="AE46" s="8" t="s">
        <v>1637</v>
      </c>
      <c r="AF46" s="8"/>
      <c r="AW46" s="20" t="s">
        <v>1639</v>
      </c>
      <c r="AX46" s="20" t="s">
        <v>1640</v>
      </c>
      <c r="BJ46" s="8" t="s">
        <v>184</v>
      </c>
      <c r="BK46" s="8" t="s">
        <v>1641</v>
      </c>
      <c r="BL46" s="8" t="s">
        <v>133</v>
      </c>
      <c r="BN46" s="17" t="str">
        <f t="shared" si="0"/>
        <v>CAOntario</v>
      </c>
      <c r="BO46" s="8" t="s">
        <v>1431</v>
      </c>
      <c r="BP46" s="8" t="s">
        <v>1642</v>
      </c>
      <c r="BQ46" s="8" t="s">
        <v>1642</v>
      </c>
      <c r="CI46" s="8" t="s">
        <v>1643</v>
      </c>
      <c r="CO46" s="8" t="s">
        <v>1644</v>
      </c>
      <c r="CP46" s="8" t="s">
        <v>1644</v>
      </c>
    </row>
    <row r="47" spans="4:94" ht="12.75" customHeight="1">
      <c r="D47" s="8" t="s">
        <v>1645</v>
      </c>
      <c r="E47" s="8" t="s">
        <v>1646</v>
      </c>
      <c r="G47" s="8" t="s">
        <v>1647</v>
      </c>
      <c r="H47" s="8" t="s">
        <v>1648</v>
      </c>
      <c r="M47" s="8" t="s">
        <v>1649</v>
      </c>
      <c r="N47" s="8" t="s">
        <v>1645</v>
      </c>
      <c r="AE47" s="8" t="s">
        <v>1651</v>
      </c>
      <c r="AF47" s="8"/>
      <c r="AW47" s="20" t="s">
        <v>1652</v>
      </c>
      <c r="AX47" s="20" t="s">
        <v>1653</v>
      </c>
      <c r="BJ47" s="8" t="s">
        <v>1431</v>
      </c>
      <c r="BK47" s="8" t="s">
        <v>1654</v>
      </c>
      <c r="BL47" s="8" t="s">
        <v>1155</v>
      </c>
      <c r="BN47" s="17" t="str">
        <f t="shared" si="0"/>
        <v>CAPrince Edward Island</v>
      </c>
      <c r="BO47" s="8" t="s">
        <v>1431</v>
      </c>
      <c r="BP47" s="8" t="s">
        <v>1655</v>
      </c>
      <c r="BQ47" s="8" t="s">
        <v>1656</v>
      </c>
      <c r="CI47" s="8" t="s">
        <v>1657</v>
      </c>
      <c r="CO47" s="8" t="s">
        <v>1658</v>
      </c>
      <c r="CP47" s="8" t="s">
        <v>1658</v>
      </c>
    </row>
    <row r="48" spans="4:94" ht="12.75" customHeight="1">
      <c r="D48" s="8" t="s">
        <v>1659</v>
      </c>
      <c r="E48" s="8" t="s">
        <v>1660</v>
      </c>
      <c r="G48" s="8" t="s">
        <v>1661</v>
      </c>
      <c r="H48" s="8" t="s">
        <v>1662</v>
      </c>
      <c r="M48" s="8" t="s">
        <v>1663</v>
      </c>
      <c r="N48" s="8" t="s">
        <v>1664</v>
      </c>
      <c r="AE48" s="8" t="s">
        <v>1665</v>
      </c>
      <c r="AF48" s="8"/>
      <c r="AW48" s="20" t="s">
        <v>1666</v>
      </c>
      <c r="AX48" s="20" t="s">
        <v>1667</v>
      </c>
      <c r="BJ48" s="8" t="s">
        <v>1668</v>
      </c>
      <c r="BK48" s="8" t="s">
        <v>1669</v>
      </c>
      <c r="BL48" s="8" t="s">
        <v>133</v>
      </c>
      <c r="BN48" s="17" t="str">
        <f t="shared" si="0"/>
        <v>CAQuébec</v>
      </c>
      <c r="BO48" s="8" t="s">
        <v>1431</v>
      </c>
      <c r="BP48" s="8" t="s">
        <v>1673</v>
      </c>
      <c r="BQ48" s="8" t="s">
        <v>1673</v>
      </c>
      <c r="CI48" s="8" t="s">
        <v>1281</v>
      </c>
      <c r="CO48" s="8" t="s">
        <v>1280</v>
      </c>
      <c r="CP48" s="8" t="s">
        <v>1280</v>
      </c>
    </row>
    <row r="49" spans="4:94" ht="12.75" customHeight="1">
      <c r="G49" s="8" t="s">
        <v>1678</v>
      </c>
      <c r="H49" s="8" t="s">
        <v>1679</v>
      </c>
      <c r="M49" s="8" t="s">
        <v>1680</v>
      </c>
      <c r="N49" s="8" t="s">
        <v>1681</v>
      </c>
      <c r="AE49" s="8" t="s">
        <v>1682</v>
      </c>
      <c r="AF49" s="8" t="s">
        <v>1683</v>
      </c>
      <c r="AW49" s="20" t="s">
        <v>1684</v>
      </c>
      <c r="AX49" s="20" t="s">
        <v>1686</v>
      </c>
      <c r="BJ49" s="8" t="s">
        <v>1687</v>
      </c>
      <c r="BK49" s="8" t="s">
        <v>1688</v>
      </c>
      <c r="BL49" s="8" t="s">
        <v>133</v>
      </c>
      <c r="BN49" s="17" t="str">
        <f t="shared" si="0"/>
        <v>CASaskatchewan</v>
      </c>
      <c r="BO49" s="8" t="s">
        <v>1431</v>
      </c>
      <c r="BP49" s="8" t="s">
        <v>1695</v>
      </c>
      <c r="BQ49" s="8" t="s">
        <v>1695</v>
      </c>
      <c r="CI49" s="8" t="s">
        <v>931</v>
      </c>
      <c r="CO49" s="8" t="s">
        <v>1698</v>
      </c>
      <c r="CP49" s="8" t="s">
        <v>1698</v>
      </c>
    </row>
    <row r="50" spans="4:94" ht="12.75" customHeight="1">
      <c r="G50" s="8" t="s">
        <v>1699</v>
      </c>
      <c r="H50" s="8" t="s">
        <v>1700</v>
      </c>
      <c r="M50" s="8" t="s">
        <v>1701</v>
      </c>
      <c r="N50" s="8" t="s">
        <v>1702</v>
      </c>
      <c r="AE50" s="8" t="s">
        <v>1703</v>
      </c>
      <c r="AF50" s="8" t="s">
        <v>1706</v>
      </c>
      <c r="AW50" s="20" t="s">
        <v>1708</v>
      </c>
      <c r="AX50" s="20" t="s">
        <v>1711</v>
      </c>
      <c r="BJ50" s="8" t="s">
        <v>1712</v>
      </c>
      <c r="BK50" s="8" t="s">
        <v>1713</v>
      </c>
      <c r="BL50" s="8" t="s">
        <v>133</v>
      </c>
      <c r="BN50" s="17" t="str">
        <f t="shared" si="0"/>
        <v>CAYukon</v>
      </c>
      <c r="BO50" s="8" t="s">
        <v>1431</v>
      </c>
      <c r="BP50" s="8" t="s">
        <v>1714</v>
      </c>
      <c r="BQ50" s="8" t="s">
        <v>1714</v>
      </c>
      <c r="CI50" s="8" t="s">
        <v>974</v>
      </c>
      <c r="CO50" s="8" t="s">
        <v>1718</v>
      </c>
      <c r="CP50" s="8" t="s">
        <v>1718</v>
      </c>
    </row>
    <row r="51" spans="4:94" ht="12.75" customHeight="1">
      <c r="G51" s="8" t="s">
        <v>1719</v>
      </c>
      <c r="H51" s="8" t="s">
        <v>1720</v>
      </c>
      <c r="M51" s="8" t="s">
        <v>1721</v>
      </c>
      <c r="N51" s="8" t="s">
        <v>1722</v>
      </c>
      <c r="AE51" s="8" t="s">
        <v>1723</v>
      </c>
      <c r="AF51" s="8" t="s">
        <v>1724</v>
      </c>
      <c r="AW51" s="20" t="s">
        <v>1725</v>
      </c>
      <c r="AX51" s="20" t="s">
        <v>1726</v>
      </c>
      <c r="BJ51" s="8" t="s">
        <v>1727</v>
      </c>
      <c r="BK51" s="8" t="s">
        <v>1728</v>
      </c>
      <c r="BL51" s="8" t="s">
        <v>133</v>
      </c>
      <c r="BN51" s="17" t="str">
        <f t="shared" si="0"/>
        <v>USAK</v>
      </c>
      <c r="BO51" s="8" t="s">
        <v>1729</v>
      </c>
      <c r="BP51" s="8" t="s">
        <v>1730</v>
      </c>
      <c r="BQ51" s="8" t="s">
        <v>1731</v>
      </c>
      <c r="CI51" s="8" t="s">
        <v>1732</v>
      </c>
      <c r="CO51" s="8" t="s">
        <v>1733</v>
      </c>
      <c r="CP51" s="8" t="s">
        <v>1733</v>
      </c>
    </row>
    <row r="52" spans="4:94" ht="12.75" customHeight="1">
      <c r="D52" s="102" t="s">
        <v>1734</v>
      </c>
      <c r="E52" s="20" t="s">
        <v>1734</v>
      </c>
      <c r="G52" s="8" t="s">
        <v>1735</v>
      </c>
      <c r="H52" s="8" t="s">
        <v>1736</v>
      </c>
      <c r="M52" s="8" t="s">
        <v>1737</v>
      </c>
      <c r="N52" s="8"/>
      <c r="AE52" s="8" t="s">
        <v>1738</v>
      </c>
      <c r="AF52" s="8"/>
      <c r="AW52" s="20" t="s">
        <v>1739</v>
      </c>
      <c r="AX52" s="20" t="s">
        <v>1740</v>
      </c>
      <c r="BJ52" s="8" t="s">
        <v>1741</v>
      </c>
      <c r="BK52" s="8" t="s">
        <v>1742</v>
      </c>
      <c r="BL52" s="8" t="s">
        <v>133</v>
      </c>
      <c r="BN52" s="17" t="str">
        <f t="shared" si="0"/>
        <v>USAL</v>
      </c>
      <c r="BO52" s="8" t="s">
        <v>1729</v>
      </c>
      <c r="BP52" s="8" t="s">
        <v>723</v>
      </c>
      <c r="BQ52" s="8" t="s">
        <v>1743</v>
      </c>
      <c r="CI52" s="8" t="s">
        <v>1018</v>
      </c>
      <c r="CO52" s="8" t="s">
        <v>1744</v>
      </c>
      <c r="CP52" s="8" t="s">
        <v>1744</v>
      </c>
    </row>
    <row r="53" spans="4:94" ht="12.75" customHeight="1">
      <c r="D53" s="102" t="s">
        <v>1745</v>
      </c>
      <c r="E53" s="20" t="s">
        <v>1745</v>
      </c>
      <c r="G53" s="8" t="s">
        <v>1746</v>
      </c>
      <c r="H53" s="8" t="s">
        <v>1747</v>
      </c>
      <c r="M53" s="8" t="s">
        <v>1748</v>
      </c>
      <c r="N53" s="8"/>
      <c r="AE53" s="8" t="s">
        <v>1749</v>
      </c>
      <c r="AF53" s="8"/>
      <c r="AW53" s="20" t="s">
        <v>1750</v>
      </c>
      <c r="AX53" s="20" t="s">
        <v>1751</v>
      </c>
      <c r="BJ53" s="8" t="s">
        <v>1752</v>
      </c>
      <c r="BK53" s="8" t="s">
        <v>1753</v>
      </c>
      <c r="BL53" s="8" t="s">
        <v>133</v>
      </c>
      <c r="BN53" s="17" t="str">
        <f t="shared" si="0"/>
        <v>USAR</v>
      </c>
      <c r="BO53" s="8" t="s">
        <v>1729</v>
      </c>
      <c r="BP53" s="8" t="s">
        <v>1085</v>
      </c>
      <c r="BQ53" s="8" t="s">
        <v>1731</v>
      </c>
      <c r="CI53" s="8" t="s">
        <v>1399</v>
      </c>
      <c r="CO53" s="8" t="s">
        <v>1754</v>
      </c>
      <c r="CP53" s="8" t="s">
        <v>1754</v>
      </c>
    </row>
    <row r="54" spans="4:94" ht="12.75" customHeight="1">
      <c r="D54" s="102" t="s">
        <v>1755</v>
      </c>
      <c r="E54" s="20" t="s">
        <v>1755</v>
      </c>
      <c r="G54" s="8" t="s">
        <v>1756</v>
      </c>
      <c r="H54" s="8" t="s">
        <v>1757</v>
      </c>
      <c r="M54" s="8" t="s">
        <v>1758</v>
      </c>
      <c r="N54" s="8"/>
      <c r="AE54" s="8" t="s">
        <v>1759</v>
      </c>
      <c r="AF54" s="8" t="s">
        <v>1760</v>
      </c>
      <c r="AW54" s="20" t="s">
        <v>1761</v>
      </c>
      <c r="AX54" s="20" t="s">
        <v>1762</v>
      </c>
      <c r="BJ54" s="8" t="s">
        <v>1418</v>
      </c>
      <c r="BK54" s="8" t="s">
        <v>1763</v>
      </c>
      <c r="BL54" s="8" t="s">
        <v>133</v>
      </c>
      <c r="BN54" s="17" t="str">
        <f t="shared" si="0"/>
        <v>USAZ</v>
      </c>
      <c r="BO54" s="8" t="s">
        <v>1729</v>
      </c>
      <c r="BP54" s="8" t="s">
        <v>1199</v>
      </c>
      <c r="BQ54" s="8" t="s">
        <v>1764</v>
      </c>
      <c r="CI54" s="8" t="s">
        <v>1765</v>
      </c>
      <c r="CO54" s="8" t="s">
        <v>1766</v>
      </c>
      <c r="CP54" s="8" t="s">
        <v>1766</v>
      </c>
    </row>
    <row r="55" spans="4:94" ht="12.75" customHeight="1">
      <c r="D55" s="20" t="s">
        <v>1767</v>
      </c>
      <c r="E55" s="20" t="s">
        <v>1767</v>
      </c>
      <c r="G55" s="8" t="s">
        <v>1768</v>
      </c>
      <c r="H55" s="8" t="s">
        <v>1769</v>
      </c>
      <c r="M55" s="8" t="s">
        <v>1770</v>
      </c>
      <c r="N55" s="8"/>
      <c r="AE55" s="8" t="s">
        <v>1771</v>
      </c>
      <c r="AF55" s="8"/>
      <c r="AW55" s="20" t="s">
        <v>1772</v>
      </c>
      <c r="AX55" s="20" t="s">
        <v>478</v>
      </c>
      <c r="BJ55" s="8" t="s">
        <v>1773</v>
      </c>
      <c r="BK55" s="8" t="s">
        <v>1774</v>
      </c>
      <c r="BL55" s="8" t="s">
        <v>133</v>
      </c>
      <c r="BN55" s="17" t="str">
        <f t="shared" si="0"/>
        <v>USCA</v>
      </c>
      <c r="BO55" s="8" t="s">
        <v>1729</v>
      </c>
      <c r="BP55" s="8" t="s">
        <v>1431</v>
      </c>
      <c r="BQ55" s="8" t="s">
        <v>1775</v>
      </c>
      <c r="CI55" s="8" t="s">
        <v>1776</v>
      </c>
      <c r="CO55" s="8" t="s">
        <v>1777</v>
      </c>
      <c r="CP55" s="8" t="s">
        <v>1777</v>
      </c>
    </row>
    <row r="56" spans="4:94" ht="12.75" customHeight="1">
      <c r="D56" s="20" t="s">
        <v>1778</v>
      </c>
      <c r="E56" s="20" t="s">
        <v>1778</v>
      </c>
      <c r="G56" s="8" t="s">
        <v>1779</v>
      </c>
      <c r="H56" s="8" t="s">
        <v>1780</v>
      </c>
      <c r="M56" s="8" t="s">
        <v>1781</v>
      </c>
      <c r="N56" s="8">
        <v>2</v>
      </c>
      <c r="AE56" s="8" t="s">
        <v>1782</v>
      </c>
      <c r="AF56" s="8"/>
      <c r="AW56" s="20" t="s">
        <v>1783</v>
      </c>
      <c r="AX56" s="20" t="s">
        <v>1784</v>
      </c>
      <c r="BJ56" s="8" t="s">
        <v>1785</v>
      </c>
      <c r="BK56" s="8" t="s">
        <v>1786</v>
      </c>
      <c r="BL56" s="8" t="s">
        <v>133</v>
      </c>
      <c r="BN56" s="17" t="str">
        <f t="shared" si="0"/>
        <v>USCO</v>
      </c>
      <c r="BO56" s="8" t="s">
        <v>1729</v>
      </c>
      <c r="BP56" s="8" t="s">
        <v>1785</v>
      </c>
      <c r="BQ56" s="8" t="s">
        <v>1787</v>
      </c>
      <c r="CI56" s="8" t="s">
        <v>1057</v>
      </c>
      <c r="CO56" s="8" t="s">
        <v>1788</v>
      </c>
      <c r="CP56" s="8" t="s">
        <v>1788</v>
      </c>
    </row>
    <row r="57" spans="4:94" ht="12.75" customHeight="1">
      <c r="D57" s="20" t="s">
        <v>1789</v>
      </c>
      <c r="E57" s="20" t="s">
        <v>1789</v>
      </c>
      <c r="G57" s="8" t="s">
        <v>1790</v>
      </c>
      <c r="H57" s="8" t="s">
        <v>1791</v>
      </c>
      <c r="M57" s="8" t="s">
        <v>1792</v>
      </c>
      <c r="N57" s="8">
        <v>4</v>
      </c>
      <c r="AE57" s="8" t="s">
        <v>1793</v>
      </c>
      <c r="AF57" s="8"/>
      <c r="AW57" s="20" t="s">
        <v>1794</v>
      </c>
      <c r="AX57" s="20" t="s">
        <v>1795</v>
      </c>
      <c r="BJ57" s="8" t="s">
        <v>1796</v>
      </c>
      <c r="BK57" s="8" t="s">
        <v>1797</v>
      </c>
      <c r="BL57" s="8" t="s">
        <v>133</v>
      </c>
      <c r="BN57" s="17" t="str">
        <f t="shared" si="0"/>
        <v>USCT</v>
      </c>
      <c r="BO57" s="8" t="s">
        <v>1729</v>
      </c>
      <c r="BP57" s="8" t="s">
        <v>1798</v>
      </c>
      <c r="BQ57" s="8" t="s">
        <v>1799</v>
      </c>
      <c r="CI57" s="8" t="s">
        <v>1800</v>
      </c>
      <c r="CO57" s="8" t="s">
        <v>1801</v>
      </c>
      <c r="CP57" s="8" t="s">
        <v>1801</v>
      </c>
    </row>
    <row r="58" spans="4:94" ht="12.75" customHeight="1">
      <c r="D58" s="20" t="s">
        <v>1802</v>
      </c>
      <c r="E58" s="20" t="s">
        <v>1802</v>
      </c>
      <c r="G58" s="8" t="s">
        <v>1803</v>
      </c>
      <c r="H58" s="8" t="s">
        <v>1804</v>
      </c>
      <c r="M58" s="8" t="s">
        <v>1805</v>
      </c>
      <c r="N58" s="8"/>
      <c r="AE58" s="8" t="s">
        <v>1806</v>
      </c>
      <c r="AF58" s="8"/>
      <c r="AW58" s="20" t="s">
        <v>1807</v>
      </c>
      <c r="AX58" s="20" t="s">
        <v>1808</v>
      </c>
      <c r="BJ58" s="8" t="s">
        <v>1809</v>
      </c>
      <c r="BK58" s="8" t="s">
        <v>1810</v>
      </c>
      <c r="BL58" s="8" t="s">
        <v>133</v>
      </c>
      <c r="BN58" s="17" t="str">
        <f t="shared" si="0"/>
        <v>USDC</v>
      </c>
      <c r="BO58" s="8" t="s">
        <v>1729</v>
      </c>
      <c r="BP58" s="8" t="s">
        <v>165</v>
      </c>
      <c r="BQ58" s="8" t="s">
        <v>1811</v>
      </c>
      <c r="CI58" s="8" t="s">
        <v>1812</v>
      </c>
      <c r="CO58" s="8" t="s">
        <v>1813</v>
      </c>
      <c r="CP58" s="8" t="s">
        <v>1813</v>
      </c>
    </row>
    <row r="59" spans="4:94" ht="12.75" customHeight="1">
      <c r="D59" s="20" t="s">
        <v>1814</v>
      </c>
      <c r="E59" s="20" t="s">
        <v>1815</v>
      </c>
      <c r="G59" s="8" t="s">
        <v>1816</v>
      </c>
      <c r="H59" s="8" t="s">
        <v>1817</v>
      </c>
      <c r="M59" s="8">
        <v>1</v>
      </c>
      <c r="N59" s="8" t="s">
        <v>1818</v>
      </c>
      <c r="AE59" s="8" t="s">
        <v>1819</v>
      </c>
      <c r="AF59" s="8"/>
      <c r="AW59" s="20" t="s">
        <v>1820</v>
      </c>
      <c r="AX59" s="20" t="s">
        <v>1821</v>
      </c>
      <c r="BJ59" s="8" t="s">
        <v>129</v>
      </c>
      <c r="BK59" s="8" t="s">
        <v>1822</v>
      </c>
      <c r="BL59" s="8" t="s">
        <v>133</v>
      </c>
      <c r="BN59" s="17" t="str">
        <f t="shared" si="0"/>
        <v>USDE</v>
      </c>
      <c r="BO59" s="8" t="s">
        <v>1729</v>
      </c>
      <c r="BP59" s="8" t="s">
        <v>268</v>
      </c>
      <c r="BQ59" s="8" t="s">
        <v>1823</v>
      </c>
      <c r="CI59" s="8" t="s">
        <v>1824</v>
      </c>
      <c r="CO59" s="8" t="s">
        <v>1115</v>
      </c>
      <c r="CP59" s="8" t="s">
        <v>1115</v>
      </c>
    </row>
    <row r="60" spans="4:94" ht="12.75" customHeight="1">
      <c r="D60" s="20" t="s">
        <v>146</v>
      </c>
      <c r="E60" s="20" t="s">
        <v>146</v>
      </c>
      <c r="G60" s="8" t="s">
        <v>1825</v>
      </c>
      <c r="H60" s="8" t="s">
        <v>1826</v>
      </c>
      <c r="M60" s="8">
        <v>10</v>
      </c>
      <c r="N60" s="8" t="s">
        <v>1827</v>
      </c>
      <c r="AE60" s="8" t="s">
        <v>1828</v>
      </c>
      <c r="AF60" s="8"/>
      <c r="AW60" s="20" t="s">
        <v>1829</v>
      </c>
      <c r="AX60" s="20" t="s">
        <v>1830</v>
      </c>
      <c r="BJ60" s="8" t="s">
        <v>1831</v>
      </c>
      <c r="BK60" s="8" t="s">
        <v>1832</v>
      </c>
      <c r="BL60" s="8" t="s">
        <v>133</v>
      </c>
      <c r="BN60" s="17" t="str">
        <f t="shared" si="0"/>
        <v>USFL</v>
      </c>
      <c r="BO60" s="8" t="s">
        <v>1729</v>
      </c>
      <c r="BP60" s="8" t="s">
        <v>1833</v>
      </c>
      <c r="BQ60" s="8" t="s">
        <v>1834</v>
      </c>
      <c r="CI60" s="8" t="s">
        <v>1835</v>
      </c>
      <c r="CO60" s="8" t="s">
        <v>1836</v>
      </c>
      <c r="CP60" s="8" t="s">
        <v>1836</v>
      </c>
    </row>
    <row r="61" spans="4:94" ht="12.75" customHeight="1">
      <c r="D61" s="20" t="s">
        <v>1837</v>
      </c>
      <c r="E61" s="20" t="s">
        <v>1838</v>
      </c>
      <c r="G61" s="8" t="s">
        <v>1839</v>
      </c>
      <c r="H61" s="8" t="s">
        <v>1840</v>
      </c>
      <c r="M61" s="8">
        <v>13</v>
      </c>
      <c r="N61" s="8" t="s">
        <v>1841</v>
      </c>
      <c r="AW61" s="20" t="s">
        <v>1842</v>
      </c>
      <c r="AX61" s="20" t="s">
        <v>1843</v>
      </c>
      <c r="BJ61" s="8" t="s">
        <v>1286</v>
      </c>
      <c r="BK61" s="8" t="s">
        <v>1844</v>
      </c>
      <c r="BL61" s="8" t="s">
        <v>133</v>
      </c>
      <c r="BN61" s="17" t="str">
        <f t="shared" si="0"/>
        <v>USGA</v>
      </c>
      <c r="BO61" s="8" t="s">
        <v>1729</v>
      </c>
      <c r="BP61" s="8" t="s">
        <v>1845</v>
      </c>
      <c r="BQ61" s="8" t="s">
        <v>1846</v>
      </c>
      <c r="CI61" s="8" t="s">
        <v>1847</v>
      </c>
      <c r="CO61" s="8" t="s">
        <v>1225</v>
      </c>
      <c r="CP61" s="8" t="s">
        <v>1225</v>
      </c>
    </row>
    <row r="62" spans="4:94" ht="12.75" customHeight="1">
      <c r="D62" s="20" t="s">
        <v>1848</v>
      </c>
      <c r="E62" s="20" t="s">
        <v>1848</v>
      </c>
      <c r="G62" s="8" t="s">
        <v>1849</v>
      </c>
      <c r="H62" s="8" t="s">
        <v>1850</v>
      </c>
      <c r="M62" s="8">
        <v>14</v>
      </c>
      <c r="N62" s="8" t="s">
        <v>1851</v>
      </c>
      <c r="AW62" s="20" t="s">
        <v>1852</v>
      </c>
      <c r="AX62" s="20" t="s">
        <v>1853</v>
      </c>
      <c r="BJ62" s="8" t="s">
        <v>1854</v>
      </c>
      <c r="BK62" s="8" t="s">
        <v>1855</v>
      </c>
      <c r="BL62" s="8" t="s">
        <v>133</v>
      </c>
      <c r="BN62" s="17" t="str">
        <f t="shared" si="0"/>
        <v>USHI</v>
      </c>
      <c r="BO62" s="8" t="s">
        <v>1729</v>
      </c>
      <c r="BP62" s="8" t="s">
        <v>1856</v>
      </c>
      <c r="BQ62" s="8" t="s">
        <v>1857</v>
      </c>
      <c r="CI62" s="8" t="s">
        <v>1858</v>
      </c>
      <c r="CO62" s="8" t="s">
        <v>1859</v>
      </c>
      <c r="CP62" s="8" t="s">
        <v>1859</v>
      </c>
    </row>
    <row r="63" spans="4:94" ht="12.75" customHeight="1">
      <c r="D63" s="20" t="s">
        <v>1860</v>
      </c>
      <c r="E63" s="20" t="s">
        <v>1860</v>
      </c>
      <c r="G63" s="8" t="s">
        <v>1861</v>
      </c>
      <c r="H63" s="8" t="s">
        <v>1862</v>
      </c>
      <c r="M63" s="8">
        <v>15</v>
      </c>
      <c r="N63" s="8" t="s">
        <v>1863</v>
      </c>
      <c r="AW63" s="20" t="s">
        <v>1864</v>
      </c>
      <c r="AX63" s="20" t="s">
        <v>1865</v>
      </c>
      <c r="BJ63" s="8" t="s">
        <v>1866</v>
      </c>
      <c r="BK63" s="8" t="s">
        <v>1867</v>
      </c>
      <c r="BL63" s="8" t="s">
        <v>133</v>
      </c>
      <c r="BN63" s="17" t="str">
        <f t="shared" si="0"/>
        <v>USIA</v>
      </c>
      <c r="BO63" s="8" t="s">
        <v>1729</v>
      </c>
      <c r="BP63" s="8" t="s">
        <v>1868</v>
      </c>
      <c r="BQ63" s="8" t="s">
        <v>1869</v>
      </c>
      <c r="CI63" s="8" t="s">
        <v>1870</v>
      </c>
      <c r="CO63" s="8" t="s">
        <v>1871</v>
      </c>
      <c r="CP63" s="8" t="s">
        <v>1871</v>
      </c>
    </row>
    <row r="64" spans="4:94" ht="12.75" customHeight="1">
      <c r="G64" s="8" t="s">
        <v>1872</v>
      </c>
      <c r="H64" s="8" t="s">
        <v>1873</v>
      </c>
      <c r="M64" s="8">
        <v>16</v>
      </c>
      <c r="N64" s="8" t="s">
        <v>1874</v>
      </c>
      <c r="BJ64" s="8" t="s">
        <v>1875</v>
      </c>
      <c r="BK64" s="8" t="s">
        <v>1876</v>
      </c>
      <c r="BL64" s="8" t="s">
        <v>133</v>
      </c>
      <c r="BN64" s="17" t="str">
        <f t="shared" si="0"/>
        <v>USID</v>
      </c>
      <c r="BO64" s="8" t="s">
        <v>1729</v>
      </c>
      <c r="BP64" s="8" t="s">
        <v>1877</v>
      </c>
      <c r="BQ64" s="8" t="s">
        <v>1878</v>
      </c>
      <c r="CI64" s="8" t="s">
        <v>1879</v>
      </c>
      <c r="CO64" s="8" t="s">
        <v>1264</v>
      </c>
      <c r="CP64" s="8" t="s">
        <v>1264</v>
      </c>
    </row>
    <row r="65" spans="7:94" ht="12.75" customHeight="1">
      <c r="G65" s="8" t="s">
        <v>1880</v>
      </c>
      <c r="H65" s="8" t="s">
        <v>1881</v>
      </c>
      <c r="M65" s="8">
        <v>17</v>
      </c>
      <c r="N65" s="8" t="s">
        <v>1882</v>
      </c>
      <c r="BJ65" s="8" t="s">
        <v>1883</v>
      </c>
      <c r="BK65" s="8" t="s">
        <v>1884</v>
      </c>
      <c r="BL65" s="8" t="s">
        <v>133</v>
      </c>
      <c r="BN65" s="17" t="str">
        <f t="shared" si="0"/>
        <v>USIL</v>
      </c>
      <c r="BO65" s="8" t="s">
        <v>1729</v>
      </c>
      <c r="BP65" s="8" t="s">
        <v>1885</v>
      </c>
      <c r="BQ65" s="8" t="s">
        <v>1886</v>
      </c>
      <c r="CI65" s="8" t="s">
        <v>1583</v>
      </c>
      <c r="CO65" s="8" t="s">
        <v>1887</v>
      </c>
      <c r="CP65" s="8" t="s">
        <v>1887</v>
      </c>
    </row>
    <row r="66" spans="7:94" ht="12.75" customHeight="1">
      <c r="G66" s="8" t="s">
        <v>1888</v>
      </c>
      <c r="H66" s="8" t="s">
        <v>1889</v>
      </c>
      <c r="M66" s="8">
        <v>18</v>
      </c>
      <c r="N66" s="8" t="s">
        <v>1890</v>
      </c>
      <c r="BJ66" s="8" t="s">
        <v>1891</v>
      </c>
      <c r="BK66" s="8" t="s">
        <v>1892</v>
      </c>
      <c r="BL66" s="8" t="s">
        <v>133</v>
      </c>
      <c r="BN66" s="17" t="str">
        <f t="shared" si="0"/>
        <v>USIN</v>
      </c>
      <c r="BO66" s="8" t="s">
        <v>1729</v>
      </c>
      <c r="BP66" s="8" t="s">
        <v>1893</v>
      </c>
      <c r="BQ66" s="8" t="s">
        <v>1894</v>
      </c>
      <c r="CI66" s="8" t="s">
        <v>1280</v>
      </c>
      <c r="CO66" s="8" t="s">
        <v>1244</v>
      </c>
      <c r="CP66" s="8" t="s">
        <v>1244</v>
      </c>
    </row>
    <row r="67" spans="7:94" ht="12.75" customHeight="1">
      <c r="G67" s="8" t="s">
        <v>1895</v>
      </c>
      <c r="H67" s="8" t="s">
        <v>1896</v>
      </c>
      <c r="M67" s="8">
        <v>2</v>
      </c>
      <c r="N67" s="8" t="s">
        <v>1897</v>
      </c>
      <c r="BJ67" s="8" t="s">
        <v>1898</v>
      </c>
      <c r="BK67" s="8" t="s">
        <v>1899</v>
      </c>
      <c r="BL67" s="8" t="s">
        <v>133</v>
      </c>
      <c r="BN67" s="17" t="str">
        <f t="shared" si="0"/>
        <v>USKS</v>
      </c>
      <c r="BO67" s="8" t="s">
        <v>1729</v>
      </c>
      <c r="BP67" s="8" t="s">
        <v>1900</v>
      </c>
      <c r="BQ67" s="8" t="s">
        <v>1901</v>
      </c>
      <c r="CI67" s="8" t="s">
        <v>1733</v>
      </c>
      <c r="CO67" s="8" t="s">
        <v>1902</v>
      </c>
      <c r="CP67" s="8" t="s">
        <v>1902</v>
      </c>
    </row>
    <row r="68" spans="7:94" ht="12.75" customHeight="1">
      <c r="G68" s="8" t="s">
        <v>1903</v>
      </c>
      <c r="H68" s="8" t="s">
        <v>1904</v>
      </c>
      <c r="M68" s="8">
        <v>23</v>
      </c>
      <c r="N68" s="8" t="s">
        <v>1905</v>
      </c>
      <c r="BJ68" s="8" t="s">
        <v>1906</v>
      </c>
      <c r="BK68" s="8" t="s">
        <v>1907</v>
      </c>
      <c r="BL68" s="8" t="s">
        <v>133</v>
      </c>
      <c r="BN68" s="17" t="str">
        <f t="shared" si="0"/>
        <v>USKY</v>
      </c>
      <c r="BO68" s="8" t="s">
        <v>1729</v>
      </c>
      <c r="BP68" s="8" t="s">
        <v>1687</v>
      </c>
      <c r="BQ68" s="8" t="s">
        <v>1908</v>
      </c>
      <c r="CI68" s="8" t="s">
        <v>1909</v>
      </c>
      <c r="CO68" s="8" t="s">
        <v>1910</v>
      </c>
      <c r="CP68" s="8" t="s">
        <v>1910</v>
      </c>
    </row>
    <row r="69" spans="7:94" ht="12.75" customHeight="1">
      <c r="G69" s="8" t="s">
        <v>1911</v>
      </c>
      <c r="H69" s="8" t="s">
        <v>1912</v>
      </c>
      <c r="M69" s="8">
        <v>30</v>
      </c>
      <c r="N69" s="8" t="s">
        <v>1913</v>
      </c>
      <c r="BJ69" s="8" t="s">
        <v>520</v>
      </c>
      <c r="BK69" s="8" t="s">
        <v>1914</v>
      </c>
      <c r="BL69" s="8" t="s">
        <v>133</v>
      </c>
      <c r="BN69" s="17" t="str">
        <f t="shared" si="0"/>
        <v>USLA</v>
      </c>
      <c r="BO69" s="8" t="s">
        <v>1729</v>
      </c>
      <c r="BP69" s="8" t="s">
        <v>1915</v>
      </c>
      <c r="BQ69" s="8" t="s">
        <v>1916</v>
      </c>
      <c r="CI69" s="8" t="s">
        <v>1917</v>
      </c>
      <c r="CO69" s="8" t="s">
        <v>1300</v>
      </c>
      <c r="CP69" s="8" t="s">
        <v>1918</v>
      </c>
    </row>
    <row r="70" spans="7:94" ht="12.75" customHeight="1">
      <c r="G70" s="8" t="s">
        <v>1919</v>
      </c>
      <c r="H70" s="8" t="s">
        <v>1920</v>
      </c>
      <c r="M70" s="8">
        <v>4</v>
      </c>
      <c r="N70" s="8" t="s">
        <v>1921</v>
      </c>
      <c r="BJ70" s="8" t="s">
        <v>601</v>
      </c>
      <c r="BK70" s="8" t="s">
        <v>1922</v>
      </c>
      <c r="BL70" s="8" t="s">
        <v>133</v>
      </c>
      <c r="BN70" s="17" t="str">
        <f t="shared" si="0"/>
        <v>USMA</v>
      </c>
      <c r="BO70" s="8" t="s">
        <v>1729</v>
      </c>
      <c r="BP70" s="8" t="s">
        <v>1087</v>
      </c>
      <c r="BQ70" s="8" t="s">
        <v>1923</v>
      </c>
      <c r="CI70" s="8" t="s">
        <v>1924</v>
      </c>
      <c r="CO70" s="8" t="s">
        <v>1317</v>
      </c>
      <c r="CP70" s="8" t="s">
        <v>1317</v>
      </c>
    </row>
    <row r="71" spans="7:94" ht="12.75" customHeight="1">
      <c r="G71" s="8" t="s">
        <v>1925</v>
      </c>
      <c r="H71" s="8" t="s">
        <v>1926</v>
      </c>
      <c r="M71" s="8">
        <v>5</v>
      </c>
      <c r="N71" s="8" t="s">
        <v>1827</v>
      </c>
      <c r="BJ71" s="8" t="s">
        <v>332</v>
      </c>
      <c r="BK71" s="8" t="s">
        <v>1927</v>
      </c>
      <c r="BL71" s="8" t="s">
        <v>133</v>
      </c>
      <c r="BN71" s="17" t="str">
        <f t="shared" si="0"/>
        <v>USMD</v>
      </c>
      <c r="BO71" s="8" t="s">
        <v>1729</v>
      </c>
      <c r="BP71" s="8" t="s">
        <v>1928</v>
      </c>
      <c r="BQ71" s="8" t="s">
        <v>1929</v>
      </c>
      <c r="CI71" s="8" t="s">
        <v>1930</v>
      </c>
      <c r="CO71" s="8" t="s">
        <v>1931</v>
      </c>
      <c r="CP71" s="8" t="s">
        <v>1931</v>
      </c>
    </row>
    <row r="72" spans="7:94" ht="12.75" customHeight="1">
      <c r="G72" s="8" t="s">
        <v>1932</v>
      </c>
      <c r="H72" s="8" t="s">
        <v>1933</v>
      </c>
      <c r="M72" s="8">
        <v>6</v>
      </c>
      <c r="N72" s="8" t="s">
        <v>1934</v>
      </c>
      <c r="BJ72" s="8" t="s">
        <v>420</v>
      </c>
      <c r="BK72" s="8" t="s">
        <v>1935</v>
      </c>
      <c r="BL72" s="8" t="s">
        <v>133</v>
      </c>
      <c r="BN72" s="17" t="str">
        <f t="shared" si="0"/>
        <v>USME</v>
      </c>
      <c r="BO72" s="8" t="s">
        <v>1729</v>
      </c>
      <c r="BP72" s="8" t="s">
        <v>1936</v>
      </c>
      <c r="BQ72" s="8" t="s">
        <v>1937</v>
      </c>
      <c r="CI72" s="8" t="s">
        <v>1938</v>
      </c>
      <c r="CO72" s="8" t="s">
        <v>1939</v>
      </c>
      <c r="CP72" s="8" t="s">
        <v>1939</v>
      </c>
    </row>
    <row r="73" spans="7:94" ht="12.75" customHeight="1">
      <c r="G73" s="8" t="s">
        <v>1940</v>
      </c>
      <c r="H73" s="8" t="s">
        <v>1941</v>
      </c>
      <c r="M73" s="8">
        <v>63</v>
      </c>
      <c r="N73" s="8" t="s">
        <v>1942</v>
      </c>
      <c r="BJ73" s="8" t="s">
        <v>1123</v>
      </c>
      <c r="BK73" s="8" t="s">
        <v>1943</v>
      </c>
      <c r="BL73" s="8" t="s">
        <v>133</v>
      </c>
      <c r="BN73" s="17" t="str">
        <f t="shared" si="0"/>
        <v>USMI</v>
      </c>
      <c r="BO73" s="8" t="s">
        <v>1729</v>
      </c>
      <c r="BP73" s="8" t="s">
        <v>1944</v>
      </c>
      <c r="BQ73" s="8" t="s">
        <v>1945</v>
      </c>
      <c r="CI73" s="8" t="s">
        <v>1946</v>
      </c>
      <c r="CO73" s="8" t="s">
        <v>1332</v>
      </c>
      <c r="CP73" s="8" t="s">
        <v>1332</v>
      </c>
    </row>
    <row r="74" spans="7:94" ht="12.75" customHeight="1">
      <c r="G74" s="8" t="s">
        <v>101</v>
      </c>
      <c r="H74" s="8" t="s">
        <v>1947</v>
      </c>
      <c r="M74" s="8">
        <v>7</v>
      </c>
      <c r="N74" s="8" t="s">
        <v>1948</v>
      </c>
      <c r="BJ74" s="8" t="s">
        <v>1949</v>
      </c>
      <c r="BK74" s="8" t="s">
        <v>1950</v>
      </c>
      <c r="BL74" s="8" t="s">
        <v>133</v>
      </c>
      <c r="BN74" s="17" t="str">
        <f t="shared" si="0"/>
        <v>USMN</v>
      </c>
      <c r="BO74" s="8" t="s">
        <v>1729</v>
      </c>
      <c r="BP74" s="8" t="s">
        <v>1951</v>
      </c>
      <c r="BQ74" s="8" t="s">
        <v>1952</v>
      </c>
      <c r="CI74" s="8" t="s">
        <v>1953</v>
      </c>
      <c r="CO74" s="8" t="s">
        <v>1954</v>
      </c>
      <c r="CP74" s="8" t="s">
        <v>1954</v>
      </c>
    </row>
    <row r="75" spans="7:94" ht="12.75" customHeight="1">
      <c r="G75" s="8" t="s">
        <v>1955</v>
      </c>
      <c r="H75" s="8" t="s">
        <v>1956</v>
      </c>
      <c r="M75" s="8">
        <v>9</v>
      </c>
      <c r="N75" s="8" t="s">
        <v>1957</v>
      </c>
      <c r="BJ75" s="8" t="s">
        <v>1958</v>
      </c>
      <c r="BK75" s="8" t="s">
        <v>1959</v>
      </c>
      <c r="BL75" s="8" t="s">
        <v>133</v>
      </c>
      <c r="BN75" s="17" t="str">
        <f t="shared" si="0"/>
        <v>USMO</v>
      </c>
      <c r="BO75" s="8" t="s">
        <v>1729</v>
      </c>
      <c r="BP75" s="8" t="s">
        <v>617</v>
      </c>
      <c r="BQ75" s="8" t="s">
        <v>1960</v>
      </c>
      <c r="CI75" s="8" t="s">
        <v>1961</v>
      </c>
      <c r="CO75" s="8" t="s">
        <v>1962</v>
      </c>
      <c r="CP75" s="8" t="s">
        <v>1962</v>
      </c>
    </row>
    <row r="76" spans="7:94" ht="12.75" customHeight="1">
      <c r="G76" s="8" t="s">
        <v>1963</v>
      </c>
      <c r="H76" s="8" t="s">
        <v>1964</v>
      </c>
      <c r="BJ76" s="8" t="s">
        <v>1965</v>
      </c>
      <c r="BK76" s="8" t="s">
        <v>1966</v>
      </c>
      <c r="BL76" s="8" t="s">
        <v>133</v>
      </c>
      <c r="BN76" s="17" t="str">
        <f t="shared" si="0"/>
        <v>USMS</v>
      </c>
      <c r="BO76" s="8" t="s">
        <v>1729</v>
      </c>
      <c r="BP76" s="8" t="s">
        <v>1134</v>
      </c>
      <c r="BQ76" s="8" t="s">
        <v>1967</v>
      </c>
      <c r="CI76" s="8" t="s">
        <v>1968</v>
      </c>
      <c r="CO76" s="8" t="s">
        <v>1969</v>
      </c>
      <c r="CP76" s="8" t="s">
        <v>1969</v>
      </c>
    </row>
    <row r="77" spans="7:94" ht="12.75" customHeight="1">
      <c r="G77" s="8" t="s">
        <v>1970</v>
      </c>
      <c r="H77" s="8" t="s">
        <v>1971</v>
      </c>
      <c r="BJ77" s="8" t="s">
        <v>1972</v>
      </c>
      <c r="BK77" s="8" t="s">
        <v>1973</v>
      </c>
      <c r="BL77" s="8" t="s">
        <v>133</v>
      </c>
      <c r="BN77" s="17" t="str">
        <f t="shared" si="0"/>
        <v>USMT</v>
      </c>
      <c r="BO77" s="8" t="s">
        <v>1729</v>
      </c>
      <c r="BP77" s="8" t="s">
        <v>1156</v>
      </c>
      <c r="BQ77" s="8" t="s">
        <v>1974</v>
      </c>
      <c r="CI77" s="8" t="s">
        <v>1975</v>
      </c>
      <c r="CO77" s="8" t="s">
        <v>1976</v>
      </c>
      <c r="CP77" s="8" t="s">
        <v>1976</v>
      </c>
    </row>
    <row r="78" spans="7:94" ht="12.75" customHeight="1">
      <c r="G78" s="8" t="s">
        <v>1977</v>
      </c>
      <c r="H78" s="8" t="s">
        <v>1978</v>
      </c>
      <c r="BJ78" s="8" t="s">
        <v>1212</v>
      </c>
      <c r="BK78" s="8" t="s">
        <v>1979</v>
      </c>
      <c r="BL78" s="8" t="s">
        <v>133</v>
      </c>
      <c r="BN78" s="17" t="str">
        <f t="shared" si="0"/>
        <v>USNC</v>
      </c>
      <c r="BO78" s="8" t="s">
        <v>1729</v>
      </c>
      <c r="BP78" s="8" t="s">
        <v>1980</v>
      </c>
      <c r="BQ78" s="8" t="s">
        <v>1981</v>
      </c>
      <c r="CI78" s="8" t="s">
        <v>1982</v>
      </c>
      <c r="CO78" s="8" t="s">
        <v>1397</v>
      </c>
      <c r="CP78" s="8" t="s">
        <v>1397</v>
      </c>
    </row>
    <row r="79" spans="7:94" ht="12.75" customHeight="1">
      <c r="G79" s="8" t="s">
        <v>1983</v>
      </c>
      <c r="H79" s="8" t="s">
        <v>1984</v>
      </c>
      <c r="BJ79" s="8" t="s">
        <v>1985</v>
      </c>
      <c r="BK79" s="8" t="s">
        <v>1986</v>
      </c>
      <c r="BL79" s="8" t="s">
        <v>133</v>
      </c>
      <c r="BN79" s="17" t="str">
        <f t="shared" si="0"/>
        <v>USND</v>
      </c>
      <c r="BO79" s="8" t="s">
        <v>1729</v>
      </c>
      <c r="BP79" s="8" t="s">
        <v>1987</v>
      </c>
      <c r="BQ79" s="8" t="s">
        <v>1988</v>
      </c>
      <c r="CI79" s="8" t="s">
        <v>1989</v>
      </c>
      <c r="CO79" s="8" t="s">
        <v>1413</v>
      </c>
      <c r="CP79" s="8" t="s">
        <v>1413</v>
      </c>
    </row>
    <row r="80" spans="7:94" ht="12.75" customHeight="1">
      <c r="G80" s="8" t="s">
        <v>1990</v>
      </c>
      <c r="H80" s="8" t="s">
        <v>1991</v>
      </c>
      <c r="BJ80" s="8" t="s">
        <v>1992</v>
      </c>
      <c r="BK80" s="8" t="s">
        <v>1993</v>
      </c>
      <c r="BL80" s="8" t="s">
        <v>133</v>
      </c>
      <c r="BN80" s="17" t="str">
        <f t="shared" si="0"/>
        <v>USNE</v>
      </c>
      <c r="BO80" s="8" t="s">
        <v>1729</v>
      </c>
      <c r="BP80" s="8" t="s">
        <v>1994</v>
      </c>
      <c r="BQ80" s="8" t="s">
        <v>1995</v>
      </c>
      <c r="CI80" s="8" t="s">
        <v>1996</v>
      </c>
      <c r="CO80" s="8" t="s">
        <v>1997</v>
      </c>
      <c r="CP80" s="8" t="s">
        <v>1997</v>
      </c>
    </row>
    <row r="81" spans="7:94" ht="12.75" customHeight="1">
      <c r="G81" s="8" t="s">
        <v>1998</v>
      </c>
      <c r="H81" s="8" t="s">
        <v>1999</v>
      </c>
      <c r="BJ81" s="8" t="s">
        <v>2000</v>
      </c>
      <c r="BK81" s="8" t="s">
        <v>2001</v>
      </c>
      <c r="BL81" s="8" t="s">
        <v>133</v>
      </c>
      <c r="BN81" s="17" t="str">
        <f t="shared" si="0"/>
        <v>USNH</v>
      </c>
      <c r="BO81" s="8" t="s">
        <v>1729</v>
      </c>
      <c r="BP81" s="8" t="s">
        <v>2002</v>
      </c>
      <c r="BQ81" s="8" t="s">
        <v>2003</v>
      </c>
      <c r="CI81" s="8" t="s">
        <v>2004</v>
      </c>
      <c r="CO81" s="8" t="s">
        <v>2005</v>
      </c>
      <c r="CP81" s="8" t="s">
        <v>2005</v>
      </c>
    </row>
    <row r="82" spans="7:94" ht="12.75" customHeight="1">
      <c r="G82" s="8" t="s">
        <v>2006</v>
      </c>
      <c r="H82" s="8" t="s">
        <v>2007</v>
      </c>
      <c r="BJ82" s="8" t="s">
        <v>2008</v>
      </c>
      <c r="BK82" s="8" t="s">
        <v>2009</v>
      </c>
      <c r="BL82" s="8" t="s">
        <v>133</v>
      </c>
      <c r="BN82" s="17" t="str">
        <f t="shared" si="0"/>
        <v>USNJ</v>
      </c>
      <c r="BO82" s="8" t="s">
        <v>1729</v>
      </c>
      <c r="BP82" s="8" t="s">
        <v>2010</v>
      </c>
      <c r="BQ82" s="8" t="s">
        <v>2011</v>
      </c>
      <c r="CI82" s="8" t="s">
        <v>2012</v>
      </c>
      <c r="CO82" s="8" t="s">
        <v>2013</v>
      </c>
      <c r="CP82" s="8" t="s">
        <v>2013</v>
      </c>
    </row>
    <row r="83" spans="7:94" ht="12.75" customHeight="1">
      <c r="G83" s="8" t="s">
        <v>2014</v>
      </c>
      <c r="H83" s="8" t="s">
        <v>2015</v>
      </c>
      <c r="BJ83" s="8" t="s">
        <v>2016</v>
      </c>
      <c r="BK83" s="8" t="s">
        <v>2017</v>
      </c>
      <c r="BL83" s="8" t="s">
        <v>133</v>
      </c>
      <c r="BN83" s="17" t="str">
        <f t="shared" si="0"/>
        <v>USNM</v>
      </c>
      <c r="BO83" s="8" t="s">
        <v>1729</v>
      </c>
      <c r="BP83" s="8" t="s">
        <v>2018</v>
      </c>
      <c r="BQ83" s="8" t="s">
        <v>2019</v>
      </c>
      <c r="CI83" s="8" t="s">
        <v>2020</v>
      </c>
      <c r="CO83" s="8" t="s">
        <v>1442</v>
      </c>
      <c r="CP83" s="8" t="s">
        <v>1442</v>
      </c>
    </row>
    <row r="84" spans="7:94" ht="12.75" customHeight="1">
      <c r="G84" s="8" t="s">
        <v>2021</v>
      </c>
      <c r="H84" s="8" t="s">
        <v>2022</v>
      </c>
      <c r="BJ84" s="8" t="s">
        <v>2023</v>
      </c>
      <c r="BK84" s="8" t="s">
        <v>2024</v>
      </c>
      <c r="BL84" s="8" t="s">
        <v>133</v>
      </c>
      <c r="BN84" s="17" t="str">
        <f t="shared" si="0"/>
        <v>USNV</v>
      </c>
      <c r="BO84" s="8" t="s">
        <v>1729</v>
      </c>
      <c r="BP84" s="8" t="s">
        <v>2025</v>
      </c>
      <c r="BQ84" s="8" t="s">
        <v>2026</v>
      </c>
      <c r="CI84" s="8" t="s">
        <v>2027</v>
      </c>
      <c r="CO84" s="8" t="s">
        <v>2028</v>
      </c>
      <c r="CP84" s="8" t="s">
        <v>2028</v>
      </c>
    </row>
    <row r="85" spans="7:94" ht="12.75" customHeight="1">
      <c r="G85" s="8" t="s">
        <v>2029</v>
      </c>
      <c r="H85" s="8" t="s">
        <v>2030</v>
      </c>
      <c r="BJ85" s="8" t="s">
        <v>2031</v>
      </c>
      <c r="BK85" s="8" t="s">
        <v>2032</v>
      </c>
      <c r="BL85" s="8" t="s">
        <v>133</v>
      </c>
      <c r="BN85" s="17" t="str">
        <f t="shared" si="0"/>
        <v>USNY</v>
      </c>
      <c r="BO85" s="8" t="s">
        <v>1729</v>
      </c>
      <c r="BP85" s="8" t="s">
        <v>2033</v>
      </c>
      <c r="BQ85" s="8" t="s">
        <v>2034</v>
      </c>
      <c r="CI85" s="8" t="s">
        <v>1116</v>
      </c>
      <c r="CO85" s="8" t="s">
        <v>2035</v>
      </c>
      <c r="CP85" s="8" t="s">
        <v>2035</v>
      </c>
    </row>
    <row r="86" spans="7:94" ht="12.75" customHeight="1">
      <c r="G86" s="8" t="s">
        <v>2036</v>
      </c>
      <c r="H86" s="8" t="s">
        <v>2037</v>
      </c>
      <c r="BJ86" s="8" t="s">
        <v>1845</v>
      </c>
      <c r="BK86" s="8" t="s">
        <v>2038</v>
      </c>
      <c r="BL86" s="8" t="s">
        <v>133</v>
      </c>
      <c r="BN86" s="17" t="str">
        <f t="shared" si="0"/>
        <v>USOH</v>
      </c>
      <c r="BO86" s="8" t="s">
        <v>1729</v>
      </c>
      <c r="BP86" s="8" t="s">
        <v>2039</v>
      </c>
      <c r="BQ86" s="8" t="s">
        <v>2040</v>
      </c>
      <c r="CI86" s="8" t="s">
        <v>1138</v>
      </c>
      <c r="CO86" s="8" t="s">
        <v>2041</v>
      </c>
      <c r="CP86" s="8" t="s">
        <v>2041</v>
      </c>
    </row>
    <row r="87" spans="7:94" ht="12.75" customHeight="1">
      <c r="G87" s="8" t="s">
        <v>2042</v>
      </c>
      <c r="H87" s="8" t="s">
        <v>2043</v>
      </c>
      <c r="BJ87" s="8" t="s">
        <v>2044</v>
      </c>
      <c r="BK87" s="8" t="s">
        <v>2045</v>
      </c>
      <c r="BL87" s="8" t="s">
        <v>133</v>
      </c>
      <c r="BN87" s="17" t="str">
        <f t="shared" si="0"/>
        <v>USOK</v>
      </c>
      <c r="BO87" s="8" t="s">
        <v>1729</v>
      </c>
      <c r="BP87" s="8" t="s">
        <v>2046</v>
      </c>
      <c r="BQ87" s="8" t="s">
        <v>2047</v>
      </c>
      <c r="CI87" s="8" t="s">
        <v>2048</v>
      </c>
      <c r="CO87" s="8" t="s">
        <v>2049</v>
      </c>
      <c r="CP87" s="8" t="s">
        <v>2049</v>
      </c>
    </row>
    <row r="88" spans="7:94" ht="12.75" customHeight="1">
      <c r="G88" s="8" t="s">
        <v>2050</v>
      </c>
      <c r="H88" s="8" t="s">
        <v>2051</v>
      </c>
      <c r="BJ88" s="8" t="s">
        <v>2052</v>
      </c>
      <c r="BK88" s="8" t="s">
        <v>1846</v>
      </c>
      <c r="BL88" s="8" t="s">
        <v>133</v>
      </c>
      <c r="BN88" s="17" t="str">
        <f t="shared" si="0"/>
        <v>USOR</v>
      </c>
      <c r="BO88" s="8" t="s">
        <v>1729</v>
      </c>
      <c r="BP88" s="8" t="s">
        <v>2053</v>
      </c>
      <c r="BQ88" s="8" t="s">
        <v>2054</v>
      </c>
      <c r="CI88" s="8" t="s">
        <v>1206</v>
      </c>
      <c r="CO88" s="8" t="s">
        <v>2055</v>
      </c>
      <c r="CP88" s="8" t="s">
        <v>2055</v>
      </c>
    </row>
    <row r="89" spans="7:94" ht="12.75" customHeight="1">
      <c r="G89" s="8" t="s">
        <v>2056</v>
      </c>
      <c r="H89" s="8" t="s">
        <v>2057</v>
      </c>
      <c r="BJ89" s="8" t="s">
        <v>2058</v>
      </c>
      <c r="BK89" s="8" t="s">
        <v>2059</v>
      </c>
      <c r="BL89" s="8" t="s">
        <v>133</v>
      </c>
      <c r="BN89" s="17" t="str">
        <f t="shared" si="0"/>
        <v>USPA</v>
      </c>
      <c r="BO89" s="8" t="s">
        <v>1729</v>
      </c>
      <c r="BP89" s="8" t="s">
        <v>1179</v>
      </c>
      <c r="BQ89" s="8" t="s">
        <v>2060</v>
      </c>
      <c r="CI89" s="8" t="s">
        <v>2061</v>
      </c>
      <c r="CO89" s="8" t="s">
        <v>1508</v>
      </c>
      <c r="CP89" s="8" t="s">
        <v>1508</v>
      </c>
    </row>
    <row r="90" spans="7:94" ht="12.75" customHeight="1">
      <c r="G90" s="8" t="s">
        <v>2062</v>
      </c>
      <c r="H90" s="8" t="s">
        <v>2063</v>
      </c>
      <c r="BJ90" s="8" t="s">
        <v>2064</v>
      </c>
      <c r="BK90" s="8" t="s">
        <v>2065</v>
      </c>
      <c r="BL90" s="8" t="s">
        <v>133</v>
      </c>
      <c r="BN90" s="17" t="str">
        <f t="shared" si="0"/>
        <v>USRI</v>
      </c>
      <c r="BO90" s="8" t="s">
        <v>1729</v>
      </c>
      <c r="BP90" s="8" t="s">
        <v>2066</v>
      </c>
      <c r="BQ90" s="8" t="s">
        <v>2067</v>
      </c>
      <c r="CI90" s="8" t="s">
        <v>2068</v>
      </c>
      <c r="CO90" s="5" t="s">
        <v>2069</v>
      </c>
      <c r="CP90" s="6" t="s">
        <v>2069</v>
      </c>
    </row>
    <row r="91" spans="7:94" ht="12.75" customHeight="1">
      <c r="G91" s="8" t="s">
        <v>2070</v>
      </c>
      <c r="H91" s="8" t="s">
        <v>2071</v>
      </c>
      <c r="BJ91" s="8" t="s">
        <v>2072</v>
      </c>
      <c r="BK91" s="8" t="s">
        <v>2073</v>
      </c>
      <c r="BL91" s="8" t="s">
        <v>133</v>
      </c>
      <c r="BN91" s="17" t="str">
        <f t="shared" si="0"/>
        <v>USSC</v>
      </c>
      <c r="BO91" s="8" t="s">
        <v>1729</v>
      </c>
      <c r="BP91" s="8" t="s">
        <v>1362</v>
      </c>
      <c r="BQ91" s="8" t="s">
        <v>2074</v>
      </c>
      <c r="CI91" s="8" t="s">
        <v>2075</v>
      </c>
    </row>
    <row r="92" spans="7:94" ht="12.75" customHeight="1">
      <c r="G92" s="8" t="s">
        <v>2076</v>
      </c>
      <c r="H92" s="8" t="s">
        <v>2077</v>
      </c>
      <c r="BJ92" s="8" t="s">
        <v>2078</v>
      </c>
      <c r="BK92" s="8" t="s">
        <v>2079</v>
      </c>
      <c r="BL92" s="8" t="s">
        <v>133</v>
      </c>
      <c r="BN92" s="17" t="str">
        <f t="shared" si="0"/>
        <v>USSD</v>
      </c>
      <c r="BO92" s="8" t="s">
        <v>1729</v>
      </c>
      <c r="BP92" s="8" t="s">
        <v>2080</v>
      </c>
      <c r="BQ92" s="8" t="s">
        <v>2081</v>
      </c>
      <c r="CI92" s="8" t="s">
        <v>1910</v>
      </c>
    </row>
    <row r="93" spans="7:94" ht="12.75" customHeight="1">
      <c r="G93" s="8" t="s">
        <v>2082</v>
      </c>
      <c r="H93" s="8" t="s">
        <v>2083</v>
      </c>
      <c r="BJ93" s="8" t="s">
        <v>2084</v>
      </c>
      <c r="BK93" s="8" t="s">
        <v>2085</v>
      </c>
      <c r="BL93" s="8" t="s">
        <v>133</v>
      </c>
      <c r="BN93" s="17" t="str">
        <f t="shared" si="0"/>
        <v>USTN</v>
      </c>
      <c r="BO93" s="8" t="s">
        <v>1729</v>
      </c>
      <c r="BP93" s="8" t="s">
        <v>2086</v>
      </c>
      <c r="BQ93" s="8" t="s">
        <v>2087</v>
      </c>
      <c r="CI93" s="8" t="s">
        <v>1300</v>
      </c>
    </row>
    <row r="94" spans="7:94" ht="12.75" customHeight="1">
      <c r="G94" s="8" t="s">
        <v>2088</v>
      </c>
      <c r="H94" s="8" t="s">
        <v>2089</v>
      </c>
      <c r="BJ94" s="8" t="s">
        <v>2090</v>
      </c>
      <c r="BK94" s="8" t="s">
        <v>2091</v>
      </c>
      <c r="BL94" s="8" t="s">
        <v>133</v>
      </c>
      <c r="BN94" s="17" t="str">
        <f t="shared" si="0"/>
        <v>USTX</v>
      </c>
      <c r="BO94" s="8" t="s">
        <v>1729</v>
      </c>
      <c r="BP94" s="8" t="s">
        <v>2092</v>
      </c>
      <c r="BQ94" s="8" t="s">
        <v>2093</v>
      </c>
      <c r="CI94" s="8" t="s">
        <v>1317</v>
      </c>
    </row>
    <row r="95" spans="7:94" ht="12.75" customHeight="1">
      <c r="G95" s="8" t="s">
        <v>2094</v>
      </c>
      <c r="H95" s="8" t="s">
        <v>2095</v>
      </c>
      <c r="BJ95" s="8" t="s">
        <v>2096</v>
      </c>
      <c r="BK95" s="8" t="s">
        <v>2097</v>
      </c>
      <c r="BL95" s="8" t="s">
        <v>133</v>
      </c>
      <c r="BN95" s="17" t="str">
        <f t="shared" si="0"/>
        <v>USUT</v>
      </c>
      <c r="BO95" s="8" t="s">
        <v>1729</v>
      </c>
      <c r="BP95" s="8" t="s">
        <v>2098</v>
      </c>
      <c r="BQ95" s="8" t="s">
        <v>2099</v>
      </c>
      <c r="CI95" s="8" t="s">
        <v>1931</v>
      </c>
    </row>
    <row r="96" spans="7:94" ht="12.75" customHeight="1">
      <c r="G96" s="8" t="s">
        <v>2100</v>
      </c>
      <c r="H96" s="8" t="s">
        <v>2101</v>
      </c>
      <c r="BJ96" s="8" t="s">
        <v>2102</v>
      </c>
      <c r="BK96" s="8" t="s">
        <v>2103</v>
      </c>
      <c r="BL96" s="8" t="s">
        <v>133</v>
      </c>
      <c r="BN96" s="17" t="str">
        <f t="shared" si="0"/>
        <v>USVA</v>
      </c>
      <c r="BO96" s="8" t="s">
        <v>1729</v>
      </c>
      <c r="BP96" s="8" t="s">
        <v>2104</v>
      </c>
      <c r="BQ96" s="8" t="s">
        <v>2105</v>
      </c>
      <c r="CI96" s="8" t="s">
        <v>2106</v>
      </c>
    </row>
    <row r="97" spans="7:87" ht="12.75" customHeight="1">
      <c r="G97" s="8" t="s">
        <v>2107</v>
      </c>
      <c r="H97" s="8" t="s">
        <v>2108</v>
      </c>
      <c r="BJ97" s="8" t="s">
        <v>2109</v>
      </c>
      <c r="BK97" s="8" t="s">
        <v>2110</v>
      </c>
      <c r="BL97" s="8" t="s">
        <v>133</v>
      </c>
      <c r="BN97" s="17" t="str">
        <f t="shared" si="0"/>
        <v>USVT</v>
      </c>
      <c r="BO97" s="8" t="s">
        <v>1729</v>
      </c>
      <c r="BP97" s="8" t="s">
        <v>2111</v>
      </c>
      <c r="BQ97" s="8" t="s">
        <v>2112</v>
      </c>
      <c r="CI97" s="8" t="s">
        <v>1939</v>
      </c>
    </row>
    <row r="98" spans="7:87" ht="12.75" customHeight="1">
      <c r="G98" s="8" t="s">
        <v>2113</v>
      </c>
      <c r="H98" s="8" t="s">
        <v>2114</v>
      </c>
      <c r="BJ98" s="8" t="s">
        <v>2115</v>
      </c>
      <c r="BK98" s="8" t="s">
        <v>2116</v>
      </c>
      <c r="BL98" s="8" t="s">
        <v>133</v>
      </c>
      <c r="BN98" s="17" t="str">
        <f t="shared" si="0"/>
        <v>USWA</v>
      </c>
      <c r="BO98" s="8" t="s">
        <v>1729</v>
      </c>
      <c r="BP98" s="8" t="s">
        <v>623</v>
      </c>
      <c r="BQ98" s="8" t="s">
        <v>2117</v>
      </c>
      <c r="CI98" s="8" t="s">
        <v>2118</v>
      </c>
    </row>
    <row r="99" spans="7:87" ht="12.75" customHeight="1">
      <c r="G99" s="8" t="s">
        <v>2119</v>
      </c>
      <c r="H99" s="8" t="s">
        <v>2120</v>
      </c>
      <c r="BJ99" s="8" t="s">
        <v>2121</v>
      </c>
      <c r="BK99" s="8" t="s">
        <v>2122</v>
      </c>
      <c r="BL99" s="8" t="s">
        <v>133</v>
      </c>
      <c r="BN99" s="17" t="str">
        <f t="shared" si="0"/>
        <v>USWI</v>
      </c>
      <c r="BO99" s="8" t="s">
        <v>1729</v>
      </c>
      <c r="BP99" s="8" t="s">
        <v>2123</v>
      </c>
      <c r="BQ99" s="8" t="s">
        <v>2124</v>
      </c>
      <c r="CI99" s="8" t="s">
        <v>2125</v>
      </c>
    </row>
    <row r="100" spans="7:87" ht="12.75" customHeight="1">
      <c r="G100" s="8" t="s">
        <v>2126</v>
      </c>
      <c r="H100" s="8" t="s">
        <v>2127</v>
      </c>
      <c r="BJ100" s="8" t="s">
        <v>2128</v>
      </c>
      <c r="BK100" s="8" t="s">
        <v>2129</v>
      </c>
      <c r="BL100" s="8" t="s">
        <v>133</v>
      </c>
      <c r="BN100" s="17" t="str">
        <f t="shared" si="0"/>
        <v>USWV</v>
      </c>
      <c r="BO100" s="8" t="s">
        <v>1729</v>
      </c>
      <c r="BP100" s="8" t="s">
        <v>2130</v>
      </c>
      <c r="BQ100" s="8" t="s">
        <v>2131</v>
      </c>
      <c r="CI100" s="8" t="s">
        <v>2132</v>
      </c>
    </row>
    <row r="101" spans="7:87" ht="12.75" customHeight="1">
      <c r="G101" s="8" t="s">
        <v>2133</v>
      </c>
      <c r="H101" s="8" t="s">
        <v>2134</v>
      </c>
      <c r="BJ101" s="8" t="s">
        <v>2135</v>
      </c>
      <c r="BK101" s="8" t="s">
        <v>2136</v>
      </c>
      <c r="BL101" s="8" t="s">
        <v>133</v>
      </c>
      <c r="BN101" s="17" t="str">
        <f t="shared" si="0"/>
        <v>USWY</v>
      </c>
      <c r="BO101" s="8" t="s">
        <v>1729</v>
      </c>
      <c r="BP101" s="8" t="s">
        <v>2137</v>
      </c>
      <c r="BQ101" s="8" t="s">
        <v>2138</v>
      </c>
      <c r="CI101" s="8" t="s">
        <v>2139</v>
      </c>
    </row>
    <row r="102" spans="7:87" ht="12.75" customHeight="1">
      <c r="G102" s="8" t="s">
        <v>2140</v>
      </c>
      <c r="H102" s="8" t="s">
        <v>2141</v>
      </c>
      <c r="BJ102" s="8" t="s">
        <v>2142</v>
      </c>
      <c r="BK102" s="8" t="s">
        <v>2143</v>
      </c>
      <c r="BL102" s="8" t="s">
        <v>133</v>
      </c>
      <c r="BN102" s="17" t="str">
        <f t="shared" si="0"/>
        <v/>
      </c>
      <c r="CI102" s="8" t="s">
        <v>2144</v>
      </c>
    </row>
    <row r="103" spans="7:87" ht="12.75" customHeight="1">
      <c r="G103" s="8" t="s">
        <v>2145</v>
      </c>
      <c r="H103" s="8" t="s">
        <v>2146</v>
      </c>
      <c r="BJ103" s="8" t="s">
        <v>2147</v>
      </c>
      <c r="BK103" s="8" t="s">
        <v>2148</v>
      </c>
      <c r="BL103" s="8" t="s">
        <v>133</v>
      </c>
      <c r="BN103" s="17" t="str">
        <f t="shared" si="0"/>
        <v/>
      </c>
      <c r="CI103" s="8" t="s">
        <v>1962</v>
      </c>
    </row>
    <row r="104" spans="7:87" ht="12.75" customHeight="1">
      <c r="G104" s="8" t="s">
        <v>2149</v>
      </c>
      <c r="H104" s="8" t="s">
        <v>2150</v>
      </c>
      <c r="BJ104" s="8" t="s">
        <v>2104</v>
      </c>
      <c r="BK104" s="8" t="s">
        <v>2151</v>
      </c>
      <c r="BL104" s="8" t="s">
        <v>133</v>
      </c>
      <c r="BN104" s="17" t="str">
        <f t="shared" si="0"/>
        <v/>
      </c>
      <c r="CI104" s="8" t="s">
        <v>2152</v>
      </c>
    </row>
    <row r="105" spans="7:87" ht="12.75" customHeight="1">
      <c r="G105" s="8" t="s">
        <v>2153</v>
      </c>
      <c r="H105" s="8" t="s">
        <v>2154</v>
      </c>
      <c r="BJ105" s="8" t="s">
        <v>2155</v>
      </c>
      <c r="BK105" s="8" t="s">
        <v>2156</v>
      </c>
      <c r="BL105" s="8" t="s">
        <v>133</v>
      </c>
      <c r="BN105" s="17" t="str">
        <f t="shared" si="0"/>
        <v/>
      </c>
      <c r="CI105" s="8" t="s">
        <v>2157</v>
      </c>
    </row>
    <row r="106" spans="7:87" ht="12.75" customHeight="1">
      <c r="G106" s="8" t="s">
        <v>2158</v>
      </c>
      <c r="H106" s="8" t="s">
        <v>2159</v>
      </c>
      <c r="BJ106" s="8" t="s">
        <v>2160</v>
      </c>
      <c r="BK106" s="8" t="s">
        <v>2161</v>
      </c>
      <c r="BL106" s="8" t="s">
        <v>133</v>
      </c>
      <c r="BN106" s="17" t="str">
        <f t="shared" si="0"/>
        <v/>
      </c>
      <c r="CI106" s="8" t="s">
        <v>1382</v>
      </c>
    </row>
    <row r="107" spans="7:87" ht="12.75" customHeight="1">
      <c r="G107" s="8" t="s">
        <v>2162</v>
      </c>
      <c r="H107" s="8" t="s">
        <v>2163</v>
      </c>
      <c r="BJ107" s="8" t="s">
        <v>2164</v>
      </c>
      <c r="BK107" s="8" t="s">
        <v>2165</v>
      </c>
      <c r="BL107" s="8" t="s">
        <v>133</v>
      </c>
      <c r="BN107" s="17" t="str">
        <f t="shared" si="0"/>
        <v/>
      </c>
      <c r="CI107" s="8" t="s">
        <v>2166</v>
      </c>
    </row>
    <row r="108" spans="7:87" ht="12.75" customHeight="1">
      <c r="G108" s="8" t="s">
        <v>2167</v>
      </c>
      <c r="H108" s="8" t="s">
        <v>2168</v>
      </c>
      <c r="BJ108" s="8" t="s">
        <v>2169</v>
      </c>
      <c r="BK108" s="8" t="s">
        <v>2170</v>
      </c>
      <c r="BL108" s="8" t="s">
        <v>133</v>
      </c>
      <c r="BN108" s="17" t="str">
        <f t="shared" si="0"/>
        <v/>
      </c>
      <c r="CI108" s="8" t="s">
        <v>2171</v>
      </c>
    </row>
    <row r="109" spans="7:87" ht="12.75" customHeight="1">
      <c r="G109" s="8" t="s">
        <v>2172</v>
      </c>
      <c r="H109" s="8" t="s">
        <v>2173</v>
      </c>
      <c r="BJ109" s="8" t="s">
        <v>1893</v>
      </c>
      <c r="BK109" s="8" t="s">
        <v>2174</v>
      </c>
      <c r="BL109" s="8" t="s">
        <v>133</v>
      </c>
      <c r="BN109" s="17" t="str">
        <f t="shared" si="0"/>
        <v/>
      </c>
      <c r="CI109" s="8" t="s">
        <v>2175</v>
      </c>
    </row>
    <row r="110" spans="7:87" ht="12.75" customHeight="1">
      <c r="G110" s="8" t="s">
        <v>2176</v>
      </c>
      <c r="H110" s="8" t="s">
        <v>2177</v>
      </c>
      <c r="BJ110" s="8" t="s">
        <v>1877</v>
      </c>
      <c r="BK110" s="8" t="s">
        <v>2178</v>
      </c>
      <c r="BL110" s="8" t="s">
        <v>133</v>
      </c>
      <c r="BN110" s="17" t="str">
        <f t="shared" si="0"/>
        <v/>
      </c>
      <c r="CI110" s="8" t="s">
        <v>2179</v>
      </c>
    </row>
    <row r="111" spans="7:87" ht="12.75" customHeight="1">
      <c r="G111" s="8" t="s">
        <v>2180</v>
      </c>
      <c r="H111" s="8" t="s">
        <v>2181</v>
      </c>
      <c r="BJ111" s="8" t="s">
        <v>2182</v>
      </c>
      <c r="BK111" s="8" t="s">
        <v>2183</v>
      </c>
      <c r="BL111" s="8" t="s">
        <v>133</v>
      </c>
      <c r="BN111" s="17" t="str">
        <f t="shared" si="0"/>
        <v/>
      </c>
      <c r="CI111" s="8" t="s">
        <v>2184</v>
      </c>
    </row>
    <row r="112" spans="7:87" ht="12.75" customHeight="1">
      <c r="G112" s="8" t="s">
        <v>2185</v>
      </c>
      <c r="H112" s="8" t="s">
        <v>2186</v>
      </c>
      <c r="BJ112" s="8" t="s">
        <v>2187</v>
      </c>
      <c r="BK112" s="8" t="s">
        <v>2188</v>
      </c>
      <c r="BL112" s="8" t="s">
        <v>133</v>
      </c>
      <c r="BN112" s="17" t="str">
        <f t="shared" si="0"/>
        <v/>
      </c>
      <c r="CI112" s="8" t="s">
        <v>2189</v>
      </c>
    </row>
    <row r="113" spans="62:87" ht="12.75" customHeight="1">
      <c r="BJ113" s="8" t="s">
        <v>1405</v>
      </c>
      <c r="BK113" s="8" t="s">
        <v>2190</v>
      </c>
      <c r="BL113" s="8" t="s">
        <v>133</v>
      </c>
      <c r="BN113" s="17" t="str">
        <f t="shared" si="0"/>
        <v/>
      </c>
      <c r="CI113" s="8" t="s">
        <v>2191</v>
      </c>
    </row>
    <row r="114" spans="62:87" ht="12.75" customHeight="1">
      <c r="BJ114" s="8" t="s">
        <v>2192</v>
      </c>
      <c r="BK114" s="8" t="s">
        <v>2193</v>
      </c>
      <c r="BL114" s="8" t="s">
        <v>133</v>
      </c>
      <c r="BN114" s="17" t="str">
        <f t="shared" si="0"/>
        <v/>
      </c>
      <c r="CI114" s="8" t="s">
        <v>2194</v>
      </c>
    </row>
    <row r="115" spans="62:87" ht="12.75" customHeight="1">
      <c r="BJ115" s="8" t="s">
        <v>1885</v>
      </c>
      <c r="BK115" s="8" t="s">
        <v>2195</v>
      </c>
      <c r="BL115" s="8" t="s">
        <v>133</v>
      </c>
      <c r="BN115" s="17" t="str">
        <f t="shared" si="0"/>
        <v/>
      </c>
      <c r="CI115" s="8" t="s">
        <v>2196</v>
      </c>
    </row>
    <row r="116" spans="62:87" ht="12.75" customHeight="1">
      <c r="BJ116" s="8" t="s">
        <v>2197</v>
      </c>
      <c r="BK116" s="8" t="s">
        <v>2198</v>
      </c>
      <c r="BL116" s="8" t="s">
        <v>133</v>
      </c>
      <c r="BN116" s="17" t="str">
        <f t="shared" si="0"/>
        <v/>
      </c>
      <c r="CI116" s="8" t="s">
        <v>2199</v>
      </c>
    </row>
    <row r="117" spans="62:87" ht="12.75" customHeight="1">
      <c r="BJ117" s="8" t="s">
        <v>2200</v>
      </c>
      <c r="BK117" s="8" t="s">
        <v>2201</v>
      </c>
      <c r="BL117" s="8" t="s">
        <v>133</v>
      </c>
      <c r="BN117" s="17" t="str">
        <f t="shared" si="0"/>
        <v/>
      </c>
      <c r="CI117" s="8" t="s">
        <v>2202</v>
      </c>
    </row>
    <row r="118" spans="62:87" ht="12.75" customHeight="1">
      <c r="BJ118" s="8" t="s">
        <v>2203</v>
      </c>
      <c r="BK118" s="8" t="s">
        <v>2204</v>
      </c>
      <c r="BL118" s="8" t="s">
        <v>133</v>
      </c>
      <c r="BN118" s="17" t="str">
        <f t="shared" si="0"/>
        <v/>
      </c>
      <c r="CI118" s="8" t="s">
        <v>2205</v>
      </c>
    </row>
    <row r="119" spans="62:87" ht="12.75" customHeight="1">
      <c r="BJ119" s="8" t="s">
        <v>2206</v>
      </c>
      <c r="BK119" s="8" t="s">
        <v>2207</v>
      </c>
      <c r="BL119" s="8" t="s">
        <v>133</v>
      </c>
      <c r="BN119" s="17" t="str">
        <f t="shared" si="0"/>
        <v/>
      </c>
      <c r="CI119" s="8" t="s">
        <v>2208</v>
      </c>
    </row>
    <row r="120" spans="62:87" ht="12.75" customHeight="1">
      <c r="BJ120" s="8" t="s">
        <v>2209</v>
      </c>
      <c r="BK120" s="8" t="s">
        <v>2210</v>
      </c>
      <c r="BL120" s="8" t="s">
        <v>133</v>
      </c>
      <c r="BN120" s="17" t="str">
        <f t="shared" si="0"/>
        <v/>
      </c>
      <c r="CI120" s="8" t="s">
        <v>1413</v>
      </c>
    </row>
    <row r="121" spans="62:87" ht="12.75" customHeight="1">
      <c r="BJ121" s="8" t="s">
        <v>2211</v>
      </c>
      <c r="BK121" s="8" t="s">
        <v>2212</v>
      </c>
      <c r="BL121" s="8" t="s">
        <v>133</v>
      </c>
      <c r="BN121" s="17" t="str">
        <f t="shared" si="0"/>
        <v/>
      </c>
      <c r="CI121" s="8" t="s">
        <v>2213</v>
      </c>
    </row>
    <row r="122" spans="62:87" ht="12.75" customHeight="1">
      <c r="BJ122" s="8" t="s">
        <v>2214</v>
      </c>
      <c r="BK122" s="8" t="s">
        <v>2215</v>
      </c>
      <c r="BL122" s="8" t="s">
        <v>133</v>
      </c>
      <c r="BN122" s="17" t="str">
        <f t="shared" si="0"/>
        <v/>
      </c>
      <c r="CI122" s="8" t="s">
        <v>2216</v>
      </c>
    </row>
    <row r="123" spans="62:87" ht="12.75" customHeight="1">
      <c r="BJ123" s="8" t="s">
        <v>2217</v>
      </c>
      <c r="BK123" s="8" t="s">
        <v>2218</v>
      </c>
      <c r="BL123" s="8" t="s">
        <v>133</v>
      </c>
      <c r="BN123" s="17" t="str">
        <f t="shared" si="0"/>
        <v/>
      </c>
      <c r="CI123" s="8" t="s">
        <v>2219</v>
      </c>
    </row>
    <row r="124" spans="62:87" ht="12.75" customHeight="1">
      <c r="BJ124" s="8" t="s">
        <v>2220</v>
      </c>
      <c r="BK124" s="8" t="s">
        <v>2221</v>
      </c>
      <c r="BL124" s="8" t="s">
        <v>133</v>
      </c>
      <c r="BN124" s="17" t="str">
        <f t="shared" si="0"/>
        <v/>
      </c>
      <c r="CI124" s="8" t="s">
        <v>2222</v>
      </c>
    </row>
    <row r="125" spans="62:87" ht="12.75" customHeight="1">
      <c r="BJ125" s="8" t="s">
        <v>2223</v>
      </c>
      <c r="BK125" s="8" t="s">
        <v>2224</v>
      </c>
      <c r="BL125" s="8" t="s">
        <v>133</v>
      </c>
      <c r="BN125" s="17" t="str">
        <f t="shared" si="0"/>
        <v/>
      </c>
      <c r="CI125" s="8" t="s">
        <v>2225</v>
      </c>
    </row>
    <row r="126" spans="62:87" ht="12.75" customHeight="1">
      <c r="BJ126" s="8" t="s">
        <v>2226</v>
      </c>
      <c r="BK126" s="8" t="s">
        <v>2227</v>
      </c>
      <c r="BL126" s="8" t="s">
        <v>133</v>
      </c>
      <c r="BN126" s="17" t="str">
        <f t="shared" si="0"/>
        <v/>
      </c>
      <c r="CI126" s="8" t="s">
        <v>2228</v>
      </c>
    </row>
    <row r="127" spans="62:87" ht="12.75" customHeight="1">
      <c r="BJ127" s="8" t="s">
        <v>2229</v>
      </c>
      <c r="BK127" s="8" t="s">
        <v>2230</v>
      </c>
      <c r="BL127" s="8" t="s">
        <v>133</v>
      </c>
      <c r="BN127" s="17" t="str">
        <f t="shared" si="0"/>
        <v/>
      </c>
      <c r="CI127" s="8" t="s">
        <v>2231</v>
      </c>
    </row>
    <row r="128" spans="62:87" ht="12.75" customHeight="1">
      <c r="BJ128" s="8" t="s">
        <v>2232</v>
      </c>
      <c r="BK128" s="8" t="s">
        <v>2233</v>
      </c>
      <c r="BL128" s="8" t="s">
        <v>133</v>
      </c>
      <c r="BN128" s="17" t="str">
        <f t="shared" si="0"/>
        <v/>
      </c>
      <c r="CI128" s="8" t="s">
        <v>2234</v>
      </c>
    </row>
    <row r="129" spans="62:87" ht="12.75" customHeight="1">
      <c r="BJ129" s="8" t="s">
        <v>1915</v>
      </c>
      <c r="BK129" s="8" t="s">
        <v>2235</v>
      </c>
      <c r="BL129" s="8" t="s">
        <v>133</v>
      </c>
      <c r="BN129" s="17" t="str">
        <f t="shared" si="0"/>
        <v/>
      </c>
      <c r="CI129" s="8" t="s">
        <v>2236</v>
      </c>
    </row>
    <row r="130" spans="62:87" ht="12.75" customHeight="1">
      <c r="BJ130" s="8" t="s">
        <v>2237</v>
      </c>
      <c r="BK130" s="8" t="s">
        <v>2238</v>
      </c>
      <c r="BL130" s="8" t="s">
        <v>133</v>
      </c>
      <c r="BN130" s="17" t="str">
        <f t="shared" si="0"/>
        <v/>
      </c>
      <c r="CI130" s="8" t="s">
        <v>2239</v>
      </c>
    </row>
    <row r="131" spans="62:87" ht="12.75" customHeight="1">
      <c r="BJ131" s="8" t="s">
        <v>2240</v>
      </c>
      <c r="BK131" s="8" t="s">
        <v>2241</v>
      </c>
      <c r="BL131" s="8" t="s">
        <v>133</v>
      </c>
      <c r="BN131" s="17" t="str">
        <f t="shared" si="0"/>
        <v/>
      </c>
      <c r="CI131" s="8" t="s">
        <v>1481</v>
      </c>
    </row>
    <row r="132" spans="62:87" ht="12.75" customHeight="1">
      <c r="BJ132" s="8" t="s">
        <v>2242</v>
      </c>
      <c r="BK132" s="8" t="s">
        <v>2243</v>
      </c>
      <c r="BL132" s="8" t="s">
        <v>133</v>
      </c>
      <c r="BN132" s="17" t="str">
        <f t="shared" si="0"/>
        <v/>
      </c>
      <c r="CI132" s="8" t="s">
        <v>2244</v>
      </c>
    </row>
    <row r="133" spans="62:87" ht="12.75" customHeight="1">
      <c r="BJ133" s="8" t="s">
        <v>2245</v>
      </c>
      <c r="BK133" s="8" t="s">
        <v>2246</v>
      </c>
      <c r="BL133" s="8" t="s">
        <v>133</v>
      </c>
      <c r="BN133" s="17" t="str">
        <f t="shared" si="0"/>
        <v/>
      </c>
      <c r="CI133" s="8" t="s">
        <v>1508</v>
      </c>
    </row>
    <row r="134" spans="62:87" ht="12.75" customHeight="1">
      <c r="BJ134" s="8" t="s">
        <v>2247</v>
      </c>
      <c r="BK134" s="8" t="s">
        <v>2248</v>
      </c>
      <c r="BL134" s="8" t="s">
        <v>133</v>
      </c>
      <c r="BN134" s="17" t="str">
        <f t="shared" si="0"/>
        <v/>
      </c>
      <c r="CI134" s="8" t="s">
        <v>2249</v>
      </c>
    </row>
    <row r="135" spans="62:87" ht="12.75" customHeight="1">
      <c r="BJ135" s="8" t="s">
        <v>2250</v>
      </c>
      <c r="BK135" s="8" t="s">
        <v>2251</v>
      </c>
      <c r="BL135" s="8" t="s">
        <v>133</v>
      </c>
      <c r="BN135" s="17" t="str">
        <f t="shared" si="0"/>
        <v/>
      </c>
      <c r="CI135" s="8" t="s">
        <v>2069</v>
      </c>
    </row>
    <row r="136" spans="62:87" ht="12.75" customHeight="1">
      <c r="BJ136" s="8" t="s">
        <v>2252</v>
      </c>
      <c r="BK136" s="8" t="s">
        <v>2253</v>
      </c>
      <c r="BL136" s="8" t="s">
        <v>133</v>
      </c>
      <c r="BN136" s="17" t="str">
        <f t="shared" si="0"/>
        <v/>
      </c>
      <c r="CI136" s="8" t="s">
        <v>2254</v>
      </c>
    </row>
    <row r="137" spans="62:87" ht="12.75" customHeight="1">
      <c r="BJ137" s="8" t="s">
        <v>617</v>
      </c>
      <c r="BK137" s="8" t="s">
        <v>2255</v>
      </c>
      <c r="BL137" s="8" t="s">
        <v>133</v>
      </c>
      <c r="BN137" s="17" t="str">
        <f t="shared" si="0"/>
        <v/>
      </c>
      <c r="CI137" s="8" t="s">
        <v>2256</v>
      </c>
    </row>
    <row r="138" spans="62:87" ht="12.75" customHeight="1">
      <c r="BJ138" s="8" t="s">
        <v>2257</v>
      </c>
      <c r="BK138" s="8" t="s">
        <v>2258</v>
      </c>
      <c r="BL138" s="8" t="s">
        <v>133</v>
      </c>
      <c r="BN138" s="17" t="str">
        <f t="shared" si="0"/>
        <v/>
      </c>
      <c r="CI138" s="8" t="s">
        <v>2259</v>
      </c>
    </row>
    <row r="139" spans="62:87" ht="12.75" customHeight="1">
      <c r="BJ139" s="8" t="s">
        <v>1112</v>
      </c>
      <c r="BK139" s="8" t="s">
        <v>2260</v>
      </c>
      <c r="BL139" s="8" t="s">
        <v>133</v>
      </c>
      <c r="BN139" s="17" t="str">
        <f t="shared" si="0"/>
        <v/>
      </c>
      <c r="CI139" s="8" t="s">
        <v>2261</v>
      </c>
    </row>
    <row r="140" spans="62:87" ht="12.75" customHeight="1">
      <c r="BJ140" s="8" t="s">
        <v>2262</v>
      </c>
      <c r="BK140" s="8" t="s">
        <v>2263</v>
      </c>
      <c r="BL140" s="8" t="s">
        <v>133</v>
      </c>
      <c r="BN140" s="17" t="str">
        <f t="shared" si="0"/>
        <v/>
      </c>
      <c r="CI140" s="8" t="s">
        <v>2264</v>
      </c>
    </row>
    <row r="141" spans="62:87" ht="12.75" customHeight="1">
      <c r="BJ141" s="8" t="s">
        <v>2265</v>
      </c>
      <c r="BK141" s="8" t="s">
        <v>2266</v>
      </c>
      <c r="BL141" s="8" t="s">
        <v>133</v>
      </c>
      <c r="BN141" s="17" t="str">
        <f t="shared" si="0"/>
        <v/>
      </c>
    </row>
    <row r="142" spans="62:87" ht="12.75" customHeight="1">
      <c r="BJ142" s="8" t="s">
        <v>2267</v>
      </c>
      <c r="BK142" s="8" t="s">
        <v>2268</v>
      </c>
      <c r="BL142" s="8" t="s">
        <v>133</v>
      </c>
      <c r="BN142" s="17" t="str">
        <f t="shared" si="0"/>
        <v/>
      </c>
    </row>
    <row r="143" spans="62:87" ht="12.75" customHeight="1">
      <c r="BJ143" s="8" t="s">
        <v>2269</v>
      </c>
      <c r="BK143" s="8" t="s">
        <v>2270</v>
      </c>
      <c r="BL143" s="8" t="s">
        <v>133</v>
      </c>
      <c r="BN143" s="17" t="str">
        <f t="shared" si="0"/>
        <v/>
      </c>
    </row>
    <row r="144" spans="62:87" ht="12.75" customHeight="1">
      <c r="BJ144" s="8" t="s">
        <v>1156</v>
      </c>
      <c r="BK144" s="8" t="s">
        <v>2271</v>
      </c>
      <c r="BL144" s="8" t="s">
        <v>133</v>
      </c>
      <c r="BN144" s="17" t="str">
        <f t="shared" si="0"/>
        <v/>
      </c>
    </row>
    <row r="145" spans="62:66" ht="12.75" customHeight="1">
      <c r="BJ145" s="8" t="s">
        <v>2272</v>
      </c>
      <c r="BK145" s="8" t="s">
        <v>2273</v>
      </c>
      <c r="BL145" s="8" t="s">
        <v>133</v>
      </c>
      <c r="BN145" s="17" t="str">
        <f t="shared" si="0"/>
        <v/>
      </c>
    </row>
    <row r="146" spans="62:66" ht="12.75" customHeight="1">
      <c r="BJ146" s="8" t="s">
        <v>2274</v>
      </c>
      <c r="BK146" s="8" t="s">
        <v>2275</v>
      </c>
      <c r="BL146" s="8" t="s">
        <v>133</v>
      </c>
      <c r="BN146" s="17" t="str">
        <f t="shared" si="0"/>
        <v/>
      </c>
    </row>
    <row r="147" spans="62:66" ht="12.75" customHeight="1">
      <c r="BJ147" s="8" t="s">
        <v>2276</v>
      </c>
      <c r="BK147" s="8" t="s">
        <v>2277</v>
      </c>
      <c r="BL147" s="8" t="s">
        <v>133</v>
      </c>
      <c r="BN147" s="17" t="str">
        <f t="shared" si="0"/>
        <v/>
      </c>
    </row>
    <row r="148" spans="62:66" ht="12.75" customHeight="1">
      <c r="BJ148" s="8" t="s">
        <v>2278</v>
      </c>
      <c r="BK148" s="8" t="s">
        <v>2279</v>
      </c>
      <c r="BL148" s="8" t="s">
        <v>133</v>
      </c>
      <c r="BN148" s="17" t="str">
        <f t="shared" si="0"/>
        <v/>
      </c>
    </row>
    <row r="149" spans="62:66" ht="12.75" customHeight="1">
      <c r="BJ149" s="8" t="s">
        <v>2280</v>
      </c>
      <c r="BK149" s="8" t="s">
        <v>2281</v>
      </c>
      <c r="BL149" s="8" t="s">
        <v>133</v>
      </c>
      <c r="BN149" s="17" t="str">
        <f t="shared" si="0"/>
        <v/>
      </c>
    </row>
    <row r="150" spans="62:66" ht="12.75" customHeight="1">
      <c r="BJ150" s="8" t="s">
        <v>2282</v>
      </c>
      <c r="BK150" s="8" t="s">
        <v>2283</v>
      </c>
      <c r="BL150" s="8" t="s">
        <v>133</v>
      </c>
      <c r="BN150" s="17" t="str">
        <f t="shared" si="0"/>
        <v/>
      </c>
    </row>
    <row r="151" spans="62:66" ht="12.75" customHeight="1">
      <c r="BJ151" s="8" t="s">
        <v>2284</v>
      </c>
      <c r="BK151" s="8" t="s">
        <v>2285</v>
      </c>
      <c r="BL151" s="8" t="s">
        <v>133</v>
      </c>
      <c r="BN151" s="17" t="str">
        <f t="shared" si="0"/>
        <v/>
      </c>
    </row>
    <row r="152" spans="62:66" ht="12.75" customHeight="1">
      <c r="BJ152" s="8" t="s">
        <v>1928</v>
      </c>
      <c r="BK152" s="8" t="s">
        <v>2286</v>
      </c>
      <c r="BL152" s="8" t="s">
        <v>133</v>
      </c>
      <c r="BN152" s="17" t="str">
        <f t="shared" si="0"/>
        <v/>
      </c>
    </row>
    <row r="153" spans="62:66" ht="12.75" customHeight="1">
      <c r="BJ153" s="8" t="s">
        <v>2287</v>
      </c>
      <c r="BK153" s="8" t="s">
        <v>2288</v>
      </c>
      <c r="BL153" s="8" t="s">
        <v>133</v>
      </c>
      <c r="BN153" s="17" t="str">
        <f t="shared" si="0"/>
        <v/>
      </c>
    </row>
    <row r="154" spans="62:66" ht="12.75" customHeight="1">
      <c r="BJ154" s="8" t="s">
        <v>1951</v>
      </c>
      <c r="BK154" s="8" t="s">
        <v>2289</v>
      </c>
      <c r="BL154" s="8" t="s">
        <v>133</v>
      </c>
      <c r="BN154" s="17" t="str">
        <f t="shared" si="0"/>
        <v/>
      </c>
    </row>
    <row r="155" spans="62:66" ht="12.75" customHeight="1">
      <c r="BJ155" s="8" t="s">
        <v>1936</v>
      </c>
      <c r="BK155" s="8" t="s">
        <v>2290</v>
      </c>
      <c r="BL155" s="8" t="s">
        <v>133</v>
      </c>
      <c r="BN155" s="17" t="str">
        <f t="shared" si="0"/>
        <v/>
      </c>
    </row>
    <row r="156" spans="62:66" ht="12.75" customHeight="1">
      <c r="BJ156" s="8" t="s">
        <v>1134</v>
      </c>
      <c r="BK156" s="8" t="s">
        <v>2291</v>
      </c>
      <c r="BL156" s="8" t="s">
        <v>133</v>
      </c>
      <c r="BN156" s="17" t="str">
        <f t="shared" si="0"/>
        <v/>
      </c>
    </row>
    <row r="157" spans="62:66" ht="12.75" customHeight="1">
      <c r="BJ157" s="8" t="s">
        <v>1087</v>
      </c>
      <c r="BK157" s="8" t="s">
        <v>2292</v>
      </c>
      <c r="BL157" s="8" t="s">
        <v>133</v>
      </c>
      <c r="BN157" s="17" t="str">
        <f t="shared" si="0"/>
        <v/>
      </c>
    </row>
    <row r="158" spans="62:66" ht="12.75" customHeight="1">
      <c r="BJ158" s="8" t="s">
        <v>2293</v>
      </c>
      <c r="BK158" s="8" t="s">
        <v>2294</v>
      </c>
      <c r="BL158" s="8" t="s">
        <v>133</v>
      </c>
      <c r="BN158" s="17" t="str">
        <f t="shared" si="0"/>
        <v/>
      </c>
    </row>
    <row r="159" spans="62:66" ht="12.75" customHeight="1">
      <c r="BJ159" s="8" t="s">
        <v>2295</v>
      </c>
      <c r="BK159" s="8" t="s">
        <v>2296</v>
      </c>
      <c r="BL159" s="8" t="s">
        <v>133</v>
      </c>
      <c r="BN159" s="17" t="str">
        <f t="shared" si="0"/>
        <v/>
      </c>
    </row>
    <row r="160" spans="62:66" ht="12.75" customHeight="1">
      <c r="BJ160" s="8" t="s">
        <v>1191</v>
      </c>
      <c r="BK160" s="8" t="s">
        <v>2297</v>
      </c>
      <c r="BL160" s="8" t="s">
        <v>133</v>
      </c>
      <c r="BN160" s="17" t="str">
        <f t="shared" si="0"/>
        <v/>
      </c>
    </row>
    <row r="161" spans="62:66" ht="12.75" customHeight="1">
      <c r="BJ161" s="8" t="s">
        <v>2298</v>
      </c>
      <c r="BK161" s="8" t="s">
        <v>2299</v>
      </c>
      <c r="BL161" s="8" t="s">
        <v>133</v>
      </c>
      <c r="BN161" s="17" t="str">
        <f t="shared" si="0"/>
        <v/>
      </c>
    </row>
    <row r="162" spans="62:66" ht="12.75" customHeight="1">
      <c r="BJ162" s="8" t="s">
        <v>2300</v>
      </c>
      <c r="BK162" s="8" t="s">
        <v>2301</v>
      </c>
      <c r="BL162" s="8" t="s">
        <v>133</v>
      </c>
      <c r="BN162" s="17" t="str">
        <f t="shared" si="0"/>
        <v/>
      </c>
    </row>
    <row r="163" spans="62:66" ht="12.75" customHeight="1">
      <c r="BJ163" s="8" t="s">
        <v>2302</v>
      </c>
      <c r="BK163" s="8" t="s">
        <v>2303</v>
      </c>
      <c r="BL163" s="8" t="s">
        <v>133</v>
      </c>
      <c r="BN163" s="17" t="str">
        <f t="shared" si="0"/>
        <v/>
      </c>
    </row>
    <row r="164" spans="62:66" ht="12.75" customHeight="1">
      <c r="BJ164" s="8" t="s">
        <v>1980</v>
      </c>
      <c r="BK164" s="8" t="s">
        <v>2304</v>
      </c>
      <c r="BL164" s="8" t="s">
        <v>133</v>
      </c>
      <c r="BN164" s="17" t="str">
        <f t="shared" si="0"/>
        <v/>
      </c>
    </row>
    <row r="165" spans="62:66" ht="12.75" customHeight="1">
      <c r="BJ165" s="8" t="s">
        <v>2305</v>
      </c>
      <c r="BK165" s="8" t="s">
        <v>2306</v>
      </c>
      <c r="BL165" s="8" t="s">
        <v>133</v>
      </c>
      <c r="BN165" s="17" t="str">
        <f t="shared" si="0"/>
        <v/>
      </c>
    </row>
    <row r="166" spans="62:66" ht="12.75" customHeight="1">
      <c r="BJ166" s="8" t="s">
        <v>2307</v>
      </c>
      <c r="BK166" s="8" t="s">
        <v>2308</v>
      </c>
      <c r="BL166" s="8" t="s">
        <v>133</v>
      </c>
      <c r="BN166" s="17" t="str">
        <f t="shared" si="0"/>
        <v/>
      </c>
    </row>
    <row r="167" spans="62:66" ht="12.75" customHeight="1">
      <c r="BJ167" s="8" t="s">
        <v>1994</v>
      </c>
      <c r="BK167" s="8" t="s">
        <v>2309</v>
      </c>
      <c r="BL167" s="8" t="s">
        <v>133</v>
      </c>
      <c r="BN167" s="17" t="str">
        <f t="shared" si="0"/>
        <v/>
      </c>
    </row>
    <row r="168" spans="62:66" ht="12.75" customHeight="1">
      <c r="BJ168" s="8" t="s">
        <v>2310</v>
      </c>
      <c r="BK168" s="8" t="s">
        <v>2311</v>
      </c>
      <c r="BL168" s="8" t="s">
        <v>133</v>
      </c>
      <c r="BN168" s="17" t="str">
        <f t="shared" si="0"/>
        <v/>
      </c>
    </row>
    <row r="169" spans="62:66" ht="12.75" customHeight="1">
      <c r="BJ169" s="8" t="s">
        <v>2312</v>
      </c>
      <c r="BK169" s="8" t="s">
        <v>2313</v>
      </c>
      <c r="BL169" s="8" t="s">
        <v>133</v>
      </c>
      <c r="BN169" s="17" t="str">
        <f t="shared" si="0"/>
        <v/>
      </c>
    </row>
    <row r="170" spans="62:66" ht="12.75" customHeight="1">
      <c r="BJ170" s="8" t="s">
        <v>2314</v>
      </c>
      <c r="BK170" s="8" t="s">
        <v>2315</v>
      </c>
      <c r="BL170" s="8" t="s">
        <v>133</v>
      </c>
      <c r="BN170" s="17" t="str">
        <f t="shared" si="0"/>
        <v/>
      </c>
    </row>
    <row r="171" spans="62:66" ht="12.75" customHeight="1">
      <c r="BJ171" s="8" t="s">
        <v>2316</v>
      </c>
      <c r="BK171" s="8" t="s">
        <v>2317</v>
      </c>
      <c r="BL171" s="8" t="s">
        <v>133</v>
      </c>
      <c r="BN171" s="17" t="str">
        <f t="shared" si="0"/>
        <v/>
      </c>
    </row>
    <row r="172" spans="62:66" ht="12.75" customHeight="1">
      <c r="BJ172" s="8" t="s">
        <v>2318</v>
      </c>
      <c r="BK172" s="8" t="s">
        <v>2319</v>
      </c>
      <c r="BL172" s="8" t="s">
        <v>133</v>
      </c>
      <c r="BN172" s="17" t="str">
        <f t="shared" si="0"/>
        <v/>
      </c>
    </row>
    <row r="173" spans="62:66" ht="12.75" customHeight="1">
      <c r="BJ173" s="8" t="s">
        <v>2320</v>
      </c>
      <c r="BK173" s="8" t="s">
        <v>2321</v>
      </c>
      <c r="BL173" s="8" t="s">
        <v>133</v>
      </c>
      <c r="BN173" s="17" t="str">
        <f t="shared" si="0"/>
        <v/>
      </c>
    </row>
    <row r="174" spans="62:66" ht="12.75" customHeight="1">
      <c r="BJ174" s="8" t="s">
        <v>2322</v>
      </c>
      <c r="BK174" s="8" t="s">
        <v>2323</v>
      </c>
      <c r="BL174" s="8" t="s">
        <v>133</v>
      </c>
      <c r="BN174" s="17" t="str">
        <f t="shared" si="0"/>
        <v/>
      </c>
    </row>
    <row r="175" spans="62:66" ht="12.75" customHeight="1">
      <c r="BJ175" s="8" t="s">
        <v>2324</v>
      </c>
      <c r="BK175" s="8" t="s">
        <v>2325</v>
      </c>
      <c r="BL175" s="8" t="s">
        <v>133</v>
      </c>
      <c r="BN175" s="17" t="str">
        <f t="shared" si="0"/>
        <v/>
      </c>
    </row>
    <row r="176" spans="62:66" ht="12.75" customHeight="1">
      <c r="BJ176" s="8" t="s">
        <v>719</v>
      </c>
      <c r="BK176" s="8" t="s">
        <v>2326</v>
      </c>
      <c r="BL176" s="8" t="s">
        <v>133</v>
      </c>
      <c r="BN176" s="17" t="str">
        <f t="shared" si="0"/>
        <v/>
      </c>
    </row>
    <row r="177" spans="62:66" ht="12.75" customHeight="1">
      <c r="BJ177" s="8" t="s">
        <v>1179</v>
      </c>
      <c r="BK177" s="8" t="s">
        <v>2327</v>
      </c>
      <c r="BL177" s="8" t="s">
        <v>133</v>
      </c>
      <c r="BN177" s="17" t="str">
        <f t="shared" si="0"/>
        <v/>
      </c>
    </row>
    <row r="178" spans="62:66" ht="12.75" customHeight="1">
      <c r="BJ178" s="8" t="s">
        <v>2328</v>
      </c>
      <c r="BK178" s="8" t="s">
        <v>2329</v>
      </c>
      <c r="BL178" s="8" t="s">
        <v>133</v>
      </c>
      <c r="BN178" s="17" t="str">
        <f t="shared" si="0"/>
        <v/>
      </c>
    </row>
    <row r="179" spans="62:66" ht="12.75" customHeight="1">
      <c r="BJ179" s="8" t="s">
        <v>2330</v>
      </c>
      <c r="BK179" s="8" t="s">
        <v>2331</v>
      </c>
      <c r="BL179" s="8" t="s">
        <v>133</v>
      </c>
      <c r="BN179" s="17" t="str">
        <f t="shared" si="0"/>
        <v/>
      </c>
    </row>
    <row r="180" spans="62:66" ht="12.75" customHeight="1">
      <c r="BJ180" s="8" t="s">
        <v>1221</v>
      </c>
      <c r="BK180" s="8" t="s">
        <v>2332</v>
      </c>
      <c r="BL180" s="8" t="s">
        <v>133</v>
      </c>
      <c r="BN180" s="17" t="str">
        <f t="shared" si="0"/>
        <v/>
      </c>
    </row>
    <row r="181" spans="62:66" ht="12.75" customHeight="1">
      <c r="BJ181" s="8" t="s">
        <v>2333</v>
      </c>
      <c r="BK181" s="8" t="s">
        <v>2334</v>
      </c>
      <c r="BL181" s="8" t="s">
        <v>133</v>
      </c>
      <c r="BN181" s="17" t="str">
        <f t="shared" si="0"/>
        <v/>
      </c>
    </row>
    <row r="182" spans="62:66" ht="12.75" customHeight="1">
      <c r="BJ182" s="8" t="s">
        <v>2335</v>
      </c>
      <c r="BK182" s="8" t="s">
        <v>2336</v>
      </c>
      <c r="BL182" s="8" t="s">
        <v>133</v>
      </c>
      <c r="BN182" s="17" t="str">
        <f t="shared" si="0"/>
        <v/>
      </c>
    </row>
    <row r="183" spans="62:66" ht="12.75" customHeight="1">
      <c r="BJ183" s="8" t="s">
        <v>2337</v>
      </c>
      <c r="BK183" s="8" t="s">
        <v>2338</v>
      </c>
      <c r="BL183" s="8" t="s">
        <v>133</v>
      </c>
      <c r="BN183" s="17" t="str">
        <f t="shared" si="0"/>
        <v/>
      </c>
    </row>
    <row r="184" spans="62:66" ht="12.75" customHeight="1">
      <c r="BJ184" s="8" t="s">
        <v>2339</v>
      </c>
      <c r="BK184" s="8" t="s">
        <v>2340</v>
      </c>
      <c r="BL184" s="8" t="s">
        <v>133</v>
      </c>
      <c r="BN184" s="17" t="str">
        <f t="shared" si="0"/>
        <v/>
      </c>
    </row>
    <row r="185" spans="62:66" ht="12.75" customHeight="1">
      <c r="BJ185" s="8" t="s">
        <v>1260</v>
      </c>
      <c r="BK185" s="8" t="s">
        <v>2341</v>
      </c>
      <c r="BL185" s="8" t="s">
        <v>133</v>
      </c>
      <c r="BN185" s="17" t="str">
        <f t="shared" si="0"/>
        <v/>
      </c>
    </row>
    <row r="186" spans="62:66" ht="12.75" customHeight="1">
      <c r="BJ186" s="8" t="s">
        <v>2342</v>
      </c>
      <c r="BK186" s="8" t="s">
        <v>2343</v>
      </c>
      <c r="BL186" s="8" t="s">
        <v>133</v>
      </c>
      <c r="BN186" s="17" t="str">
        <f t="shared" si="0"/>
        <v/>
      </c>
    </row>
    <row r="187" spans="62:66" ht="12.75" customHeight="1">
      <c r="BJ187" s="8" t="s">
        <v>2344</v>
      </c>
      <c r="BK187" s="8" t="s">
        <v>2345</v>
      </c>
      <c r="BL187" s="8" t="s">
        <v>133</v>
      </c>
      <c r="BN187" s="17" t="str">
        <f t="shared" si="0"/>
        <v/>
      </c>
    </row>
    <row r="188" spans="62:66" ht="12.75" customHeight="1">
      <c r="BJ188" s="8" t="s">
        <v>1313</v>
      </c>
      <c r="BK188" s="8" t="s">
        <v>2346</v>
      </c>
      <c r="BL188" s="8" t="s">
        <v>133</v>
      </c>
      <c r="BN188" s="17" t="str">
        <f t="shared" si="0"/>
        <v/>
      </c>
    </row>
    <row r="189" spans="62:66" ht="12.75" customHeight="1">
      <c r="BJ189" s="8" t="s">
        <v>2347</v>
      </c>
      <c r="BK189" s="8" t="s">
        <v>2348</v>
      </c>
      <c r="BL189" s="8" t="s">
        <v>133</v>
      </c>
      <c r="BN189" s="17" t="str">
        <f t="shared" si="0"/>
        <v/>
      </c>
    </row>
    <row r="190" spans="62:66" ht="12.75" customHeight="1">
      <c r="BJ190" s="8" t="s">
        <v>2349</v>
      </c>
      <c r="BK190" s="8" t="s">
        <v>2350</v>
      </c>
      <c r="BL190" s="8" t="s">
        <v>133</v>
      </c>
      <c r="BN190" s="17" t="str">
        <f t="shared" si="0"/>
        <v/>
      </c>
    </row>
    <row r="191" spans="62:66" ht="12.75" customHeight="1">
      <c r="BJ191" s="8" t="s">
        <v>2351</v>
      </c>
      <c r="BK191" s="8" t="s">
        <v>2352</v>
      </c>
      <c r="BL191" s="8" t="s">
        <v>133</v>
      </c>
      <c r="BN191" s="17" t="str">
        <f t="shared" si="0"/>
        <v/>
      </c>
    </row>
    <row r="192" spans="62:66" ht="12.75" customHeight="1">
      <c r="BJ192" s="8" t="s">
        <v>2353</v>
      </c>
      <c r="BK192" s="8" t="s">
        <v>2354</v>
      </c>
      <c r="BL192" s="8" t="s">
        <v>133</v>
      </c>
      <c r="BN192" s="17" t="str">
        <f t="shared" si="0"/>
        <v/>
      </c>
    </row>
    <row r="193" spans="62:66" ht="12.75" customHeight="1">
      <c r="BJ193" s="8" t="s">
        <v>2355</v>
      </c>
      <c r="BK193" s="8" t="s">
        <v>2356</v>
      </c>
      <c r="BL193" s="8" t="s">
        <v>133</v>
      </c>
      <c r="BN193" s="17" t="str">
        <f t="shared" si="0"/>
        <v/>
      </c>
    </row>
    <row r="194" spans="62:66" ht="12.75" customHeight="1">
      <c r="BJ194" s="8" t="s">
        <v>2357</v>
      </c>
      <c r="BK194" s="8" t="s">
        <v>2358</v>
      </c>
      <c r="BL194" s="8" t="s">
        <v>133</v>
      </c>
      <c r="BN194" s="17" t="str">
        <f t="shared" si="0"/>
        <v/>
      </c>
    </row>
    <row r="195" spans="62:66" ht="12.75" customHeight="1">
      <c r="BJ195" s="8" t="s">
        <v>2359</v>
      </c>
      <c r="BK195" s="8" t="s">
        <v>2360</v>
      </c>
      <c r="BL195" s="8" t="s">
        <v>133</v>
      </c>
      <c r="BN195" s="17" t="str">
        <f t="shared" si="0"/>
        <v/>
      </c>
    </row>
    <row r="196" spans="62:66" ht="12.75" customHeight="1">
      <c r="BJ196" s="8" t="s">
        <v>2361</v>
      </c>
      <c r="BK196" s="8" t="s">
        <v>2362</v>
      </c>
      <c r="BL196" s="8" t="s">
        <v>133</v>
      </c>
      <c r="BN196" s="17" t="str">
        <f t="shared" si="0"/>
        <v/>
      </c>
    </row>
    <row r="197" spans="62:66" ht="12.75" customHeight="1">
      <c r="BJ197" s="8" t="s">
        <v>2363</v>
      </c>
      <c r="BK197" s="8" t="s">
        <v>2364</v>
      </c>
      <c r="BL197" s="8" t="s">
        <v>133</v>
      </c>
      <c r="BN197" s="17" t="str">
        <f t="shared" si="0"/>
        <v/>
      </c>
    </row>
    <row r="198" spans="62:66" ht="12.75" customHeight="1">
      <c r="BJ198" s="8" t="s">
        <v>2365</v>
      </c>
      <c r="BK198" s="8" t="s">
        <v>2366</v>
      </c>
      <c r="BL198" s="8" t="s">
        <v>133</v>
      </c>
      <c r="BN198" s="17" t="str">
        <f t="shared" si="0"/>
        <v/>
      </c>
    </row>
    <row r="199" spans="62:66" ht="12.75" customHeight="1">
      <c r="BJ199" s="8" t="s">
        <v>2367</v>
      </c>
      <c r="BK199" s="8" t="s">
        <v>2368</v>
      </c>
      <c r="BL199" s="8" t="s">
        <v>133</v>
      </c>
      <c r="BN199" s="17" t="str">
        <f t="shared" si="0"/>
        <v/>
      </c>
    </row>
    <row r="200" spans="62:66" ht="12.75" customHeight="1">
      <c r="BJ200" s="8" t="s">
        <v>2369</v>
      </c>
      <c r="BK200" s="8" t="s">
        <v>2370</v>
      </c>
      <c r="BL200" s="8" t="s">
        <v>133</v>
      </c>
      <c r="BN200" s="17" t="str">
        <f t="shared" si="0"/>
        <v/>
      </c>
    </row>
    <row r="201" spans="62:66" ht="12.75" customHeight="1">
      <c r="BJ201" s="8" t="s">
        <v>426</v>
      </c>
      <c r="BK201" s="8" t="s">
        <v>2371</v>
      </c>
      <c r="BL201" s="8" t="s">
        <v>133</v>
      </c>
      <c r="BN201" s="17" t="str">
        <f t="shared" si="0"/>
        <v/>
      </c>
    </row>
    <row r="202" spans="62:66" ht="12.75" customHeight="1">
      <c r="BJ202" s="8" t="s">
        <v>823</v>
      </c>
      <c r="BK202" s="8" t="s">
        <v>2372</v>
      </c>
      <c r="BL202" s="8" t="s">
        <v>133</v>
      </c>
      <c r="BN202" s="17" t="str">
        <f t="shared" si="0"/>
        <v/>
      </c>
    </row>
    <row r="203" spans="62:66" ht="12.75" customHeight="1">
      <c r="BJ203" s="8" t="s">
        <v>1346</v>
      </c>
      <c r="BK203" s="8" t="s">
        <v>2373</v>
      </c>
      <c r="BL203" s="8" t="s">
        <v>133</v>
      </c>
      <c r="BN203" s="17" t="str">
        <f t="shared" si="0"/>
        <v/>
      </c>
    </row>
    <row r="204" spans="62:66" ht="12.75" customHeight="1">
      <c r="BJ204" s="8" t="s">
        <v>1362</v>
      </c>
      <c r="BK204" s="8" t="s">
        <v>2374</v>
      </c>
      <c r="BL204" s="8" t="s">
        <v>133</v>
      </c>
      <c r="BN204" s="17" t="str">
        <f t="shared" si="0"/>
        <v/>
      </c>
    </row>
    <row r="205" spans="62:66" ht="12.75" customHeight="1">
      <c r="BJ205" s="8" t="s">
        <v>2375</v>
      </c>
      <c r="BK205" s="8" t="s">
        <v>2376</v>
      </c>
      <c r="BL205" s="8" t="s">
        <v>133</v>
      </c>
      <c r="BN205" s="17" t="str">
        <f t="shared" si="0"/>
        <v/>
      </c>
    </row>
    <row r="206" spans="62:66" ht="12.75" customHeight="1">
      <c r="BJ206" s="8" t="s">
        <v>2377</v>
      </c>
      <c r="BK206" s="8" t="s">
        <v>2378</v>
      </c>
      <c r="BL206" s="8" t="s">
        <v>133</v>
      </c>
      <c r="BN206" s="17" t="str">
        <f t="shared" si="0"/>
        <v/>
      </c>
    </row>
    <row r="207" spans="62:66" ht="12.75" customHeight="1">
      <c r="BJ207" s="8" t="s">
        <v>2379</v>
      </c>
      <c r="BK207" s="8" t="s">
        <v>2380</v>
      </c>
      <c r="BL207" s="8" t="s">
        <v>133</v>
      </c>
      <c r="BN207" s="17" t="str">
        <f t="shared" si="0"/>
        <v/>
      </c>
    </row>
    <row r="208" spans="62:66" ht="12.75" customHeight="1">
      <c r="BJ208" s="8" t="s">
        <v>2381</v>
      </c>
      <c r="BK208" s="8" t="s">
        <v>2382</v>
      </c>
      <c r="BL208" s="8" t="s">
        <v>133</v>
      </c>
      <c r="BN208" s="17" t="str">
        <f t="shared" si="0"/>
        <v/>
      </c>
    </row>
    <row r="209" spans="62:66" ht="12.75" customHeight="1">
      <c r="BJ209" s="8" t="s">
        <v>2383</v>
      </c>
      <c r="BK209" s="8" t="s">
        <v>2384</v>
      </c>
      <c r="BL209" s="8" t="s">
        <v>133</v>
      </c>
      <c r="BN209" s="17" t="str">
        <f t="shared" si="0"/>
        <v/>
      </c>
    </row>
    <row r="210" spans="62:66" ht="12.75" customHeight="1">
      <c r="BJ210" s="8" t="s">
        <v>2385</v>
      </c>
      <c r="BK210" s="8" t="s">
        <v>2386</v>
      </c>
      <c r="BL210" s="8" t="s">
        <v>133</v>
      </c>
      <c r="BN210" s="17" t="str">
        <f t="shared" si="0"/>
        <v/>
      </c>
    </row>
    <row r="211" spans="62:66" ht="12.75" customHeight="1">
      <c r="BJ211" s="8" t="s">
        <v>2387</v>
      </c>
      <c r="BK211" s="8" t="s">
        <v>2388</v>
      </c>
      <c r="BL211" s="8" t="s">
        <v>133</v>
      </c>
      <c r="BN211" s="17" t="str">
        <f t="shared" si="0"/>
        <v/>
      </c>
    </row>
    <row r="212" spans="62:66" ht="12.75" customHeight="1">
      <c r="BJ212" s="8" t="s">
        <v>2389</v>
      </c>
      <c r="BK212" s="8" t="s">
        <v>2390</v>
      </c>
      <c r="BL212" s="8" t="s">
        <v>133</v>
      </c>
      <c r="BN212" s="17" t="str">
        <f t="shared" si="0"/>
        <v/>
      </c>
    </row>
    <row r="213" spans="62:66" ht="12.75" customHeight="1">
      <c r="BJ213" s="8" t="s">
        <v>2391</v>
      </c>
      <c r="BK213" s="8" t="s">
        <v>2392</v>
      </c>
      <c r="BL213" s="8" t="s">
        <v>133</v>
      </c>
      <c r="BN213" s="17" t="str">
        <f t="shared" si="0"/>
        <v/>
      </c>
    </row>
    <row r="214" spans="62:66" ht="12.75" customHeight="1">
      <c r="BJ214" s="8" t="s">
        <v>2080</v>
      </c>
      <c r="BK214" s="8" t="s">
        <v>2393</v>
      </c>
      <c r="BL214" s="8" t="s">
        <v>133</v>
      </c>
      <c r="BN214" s="17" t="str">
        <f t="shared" si="0"/>
        <v/>
      </c>
    </row>
    <row r="215" spans="62:66" ht="12.75" customHeight="1">
      <c r="BJ215" s="8" t="s">
        <v>2394</v>
      </c>
      <c r="BK215" s="8" t="s">
        <v>2395</v>
      </c>
      <c r="BL215" s="8" t="s">
        <v>133</v>
      </c>
      <c r="BN215" s="17" t="str">
        <f t="shared" si="0"/>
        <v/>
      </c>
    </row>
    <row r="216" spans="62:66" ht="12.75" customHeight="1">
      <c r="BJ216" s="8" t="s">
        <v>2396</v>
      </c>
      <c r="BK216" s="8" t="s">
        <v>2397</v>
      </c>
      <c r="BL216" s="8" t="s">
        <v>133</v>
      </c>
      <c r="BN216" s="17" t="str">
        <f t="shared" si="0"/>
        <v/>
      </c>
    </row>
    <row r="217" spans="62:66" ht="12.75" customHeight="1">
      <c r="BJ217" s="8" t="s">
        <v>2398</v>
      </c>
      <c r="BK217" s="8" t="s">
        <v>2399</v>
      </c>
      <c r="BL217" s="8" t="s">
        <v>133</v>
      </c>
      <c r="BN217" s="17" t="str">
        <f t="shared" si="0"/>
        <v/>
      </c>
    </row>
    <row r="218" spans="62:66" ht="12.75" customHeight="1">
      <c r="BJ218" s="8" t="s">
        <v>1378</v>
      </c>
      <c r="BK218" s="8" t="s">
        <v>2400</v>
      </c>
      <c r="BL218" s="8" t="s">
        <v>133</v>
      </c>
      <c r="BN218" s="17" t="str">
        <f t="shared" si="0"/>
        <v/>
      </c>
    </row>
    <row r="219" spans="62:66" ht="12.75" customHeight="1">
      <c r="BJ219" s="8" t="s">
        <v>2401</v>
      </c>
      <c r="BK219" s="8" t="s">
        <v>2402</v>
      </c>
      <c r="BL219" s="8" t="s">
        <v>133</v>
      </c>
      <c r="BN219" s="17" t="str">
        <f t="shared" si="0"/>
        <v/>
      </c>
    </row>
    <row r="220" spans="62:66" ht="12.75" customHeight="1">
      <c r="BJ220" s="8" t="s">
        <v>2403</v>
      </c>
      <c r="BK220" s="8" t="s">
        <v>2404</v>
      </c>
      <c r="BL220" s="8" t="s">
        <v>133</v>
      </c>
      <c r="BN220" s="17" t="str">
        <f t="shared" si="0"/>
        <v/>
      </c>
    </row>
    <row r="221" spans="62:66" ht="12.75" customHeight="1">
      <c r="BJ221" s="8" t="s">
        <v>2405</v>
      </c>
      <c r="BK221" s="8" t="s">
        <v>2406</v>
      </c>
      <c r="BL221" s="8" t="s">
        <v>133</v>
      </c>
      <c r="BN221" s="17" t="str">
        <f t="shared" si="0"/>
        <v/>
      </c>
    </row>
    <row r="222" spans="62:66" ht="12.75" customHeight="1">
      <c r="BJ222" s="8" t="s">
        <v>2407</v>
      </c>
      <c r="BK222" s="8" t="s">
        <v>2408</v>
      </c>
      <c r="BL222" s="8" t="s">
        <v>133</v>
      </c>
      <c r="BN222" s="17" t="str">
        <f t="shared" si="0"/>
        <v/>
      </c>
    </row>
    <row r="223" spans="62:66" ht="12.75" customHeight="1">
      <c r="BJ223" s="8" t="s">
        <v>2409</v>
      </c>
      <c r="BK223" s="8" t="s">
        <v>2410</v>
      </c>
      <c r="BL223" s="8" t="s">
        <v>133</v>
      </c>
      <c r="BN223" s="17" t="str">
        <f t="shared" si="0"/>
        <v/>
      </c>
    </row>
    <row r="224" spans="62:66" ht="12.75" customHeight="1">
      <c r="BJ224" s="8" t="s">
        <v>2411</v>
      </c>
      <c r="BK224" s="8" t="s">
        <v>2412</v>
      </c>
      <c r="BL224" s="8" t="s">
        <v>133</v>
      </c>
      <c r="BN224" s="17" t="str">
        <f t="shared" si="0"/>
        <v/>
      </c>
    </row>
    <row r="225" spans="62:66" ht="12.75" customHeight="1">
      <c r="BJ225" s="8" t="s">
        <v>918</v>
      </c>
      <c r="BK225" s="8" t="s">
        <v>2413</v>
      </c>
      <c r="BL225" s="8" t="s">
        <v>133</v>
      </c>
      <c r="BN225" s="17" t="str">
        <f t="shared" si="0"/>
        <v/>
      </c>
    </row>
    <row r="226" spans="62:66" ht="12.75" customHeight="1">
      <c r="BJ226" s="8" t="s">
        <v>2414</v>
      </c>
      <c r="BK226" s="8" t="s">
        <v>2415</v>
      </c>
      <c r="BL226" s="8" t="s">
        <v>133</v>
      </c>
      <c r="BN226" s="17" t="str">
        <f t="shared" si="0"/>
        <v/>
      </c>
    </row>
    <row r="227" spans="62:66" ht="12.75" customHeight="1">
      <c r="BJ227" s="8" t="s">
        <v>2416</v>
      </c>
      <c r="BK227" s="8" t="s">
        <v>2417</v>
      </c>
      <c r="BL227" s="8" t="s">
        <v>133</v>
      </c>
      <c r="BN227" s="17" t="str">
        <f t="shared" si="0"/>
        <v/>
      </c>
    </row>
    <row r="228" spans="62:66" ht="12.75" customHeight="1">
      <c r="BJ228" s="8" t="s">
        <v>1410</v>
      </c>
      <c r="BK228" s="8" t="s">
        <v>2418</v>
      </c>
      <c r="BL228" s="8" t="s">
        <v>133</v>
      </c>
      <c r="BN228" s="17" t="str">
        <f t="shared" si="0"/>
        <v/>
      </c>
    </row>
    <row r="229" spans="62:66" ht="12.75" customHeight="1">
      <c r="BJ229" s="8" t="s">
        <v>2419</v>
      </c>
      <c r="BK229" s="8" t="s">
        <v>2420</v>
      </c>
      <c r="BL229" s="8" t="s">
        <v>133</v>
      </c>
      <c r="BN229" s="17" t="str">
        <f t="shared" si="0"/>
        <v/>
      </c>
    </row>
    <row r="230" spans="62:66" ht="12.75" customHeight="1">
      <c r="BJ230" s="8" t="s">
        <v>2086</v>
      </c>
      <c r="BK230" s="8" t="s">
        <v>2421</v>
      </c>
      <c r="BL230" s="8" t="s">
        <v>133</v>
      </c>
      <c r="BN230" s="17" t="str">
        <f t="shared" si="0"/>
        <v/>
      </c>
    </row>
    <row r="231" spans="62:66" ht="12.75" customHeight="1">
      <c r="BJ231" s="8" t="s">
        <v>2422</v>
      </c>
      <c r="BK231" s="8" t="s">
        <v>2423</v>
      </c>
      <c r="BL231" s="8" t="s">
        <v>133</v>
      </c>
      <c r="BN231" s="17" t="str">
        <f t="shared" si="0"/>
        <v/>
      </c>
    </row>
    <row r="232" spans="62:66" ht="12.75" customHeight="1">
      <c r="BJ232" s="8" t="s">
        <v>2424</v>
      </c>
      <c r="BK232" s="8" t="s">
        <v>2425</v>
      </c>
      <c r="BL232" s="8" t="s">
        <v>133</v>
      </c>
      <c r="BN232" s="17" t="str">
        <f t="shared" si="0"/>
        <v/>
      </c>
    </row>
    <row r="233" spans="62:66" ht="12.75" customHeight="1">
      <c r="BJ233" s="8" t="s">
        <v>873</v>
      </c>
      <c r="BK233" s="8" t="s">
        <v>2426</v>
      </c>
      <c r="BL233" s="8" t="s">
        <v>133</v>
      </c>
      <c r="BN233" s="17" t="str">
        <f t="shared" si="0"/>
        <v/>
      </c>
    </row>
    <row r="234" spans="62:66" ht="12.75" customHeight="1">
      <c r="BJ234" s="8" t="s">
        <v>2427</v>
      </c>
      <c r="BK234" s="8" t="s">
        <v>2428</v>
      </c>
      <c r="BL234" s="8" t="s">
        <v>133</v>
      </c>
      <c r="BN234" s="17" t="str">
        <f t="shared" si="0"/>
        <v/>
      </c>
    </row>
    <row r="235" spans="62:66" ht="12.75" customHeight="1">
      <c r="BJ235" s="8" t="s">
        <v>2430</v>
      </c>
      <c r="BK235" s="8" t="s">
        <v>2431</v>
      </c>
      <c r="BL235" s="8" t="s">
        <v>133</v>
      </c>
      <c r="BN235" s="17" t="str">
        <f t="shared" si="0"/>
        <v/>
      </c>
    </row>
    <row r="236" spans="62:66" ht="12.75" customHeight="1">
      <c r="BJ236" s="8" t="s">
        <v>2433</v>
      </c>
      <c r="BK236" s="8" t="s">
        <v>2435</v>
      </c>
      <c r="BL236" s="8" t="s">
        <v>133</v>
      </c>
      <c r="BN236" s="17" t="str">
        <f t="shared" si="0"/>
        <v/>
      </c>
    </row>
    <row r="237" spans="62:66" ht="12.75" customHeight="1">
      <c r="BJ237" s="8" t="s">
        <v>2437</v>
      </c>
      <c r="BK237" s="8" t="s">
        <v>2438</v>
      </c>
      <c r="BL237" s="8" t="s">
        <v>133</v>
      </c>
      <c r="BN237" s="17" t="str">
        <f t="shared" si="0"/>
        <v/>
      </c>
    </row>
    <row r="238" spans="62:66" ht="12.75" customHeight="1">
      <c r="BJ238" s="8" t="s">
        <v>1729</v>
      </c>
      <c r="BK238" s="8" t="s">
        <v>2440</v>
      </c>
      <c r="BL238" s="8" t="s">
        <v>1155</v>
      </c>
      <c r="BN238" s="17" t="str">
        <f t="shared" si="0"/>
        <v/>
      </c>
    </row>
    <row r="239" spans="62:66" ht="12.75" customHeight="1">
      <c r="BJ239" s="8" t="s">
        <v>2442</v>
      </c>
      <c r="BK239" s="8" t="s">
        <v>2443</v>
      </c>
      <c r="BL239" s="8" t="s">
        <v>133</v>
      </c>
      <c r="BN239" s="17" t="str">
        <f t="shared" si="0"/>
        <v/>
      </c>
    </row>
    <row r="240" spans="62:66" ht="12.75" customHeight="1">
      <c r="BJ240" s="8" t="s">
        <v>2444</v>
      </c>
      <c r="BK240" s="8" t="s">
        <v>2445</v>
      </c>
      <c r="BL240" s="8" t="s">
        <v>133</v>
      </c>
      <c r="BN240" s="17" t="str">
        <f t="shared" si="0"/>
        <v/>
      </c>
    </row>
    <row r="241" spans="62:66" ht="12.75" customHeight="1">
      <c r="BJ241" s="8" t="s">
        <v>2446</v>
      </c>
      <c r="BK241" s="8" t="s">
        <v>2447</v>
      </c>
      <c r="BL241" s="8" t="s">
        <v>133</v>
      </c>
      <c r="BN241" s="17" t="str">
        <f t="shared" si="0"/>
        <v/>
      </c>
    </row>
    <row r="242" spans="62:66" ht="12.75" customHeight="1">
      <c r="BJ242" s="8" t="s">
        <v>2448</v>
      </c>
      <c r="BK242" s="8" t="s">
        <v>2449</v>
      </c>
      <c r="BL242" s="8" t="s">
        <v>133</v>
      </c>
      <c r="BN242" s="17" t="str">
        <f t="shared" si="0"/>
        <v/>
      </c>
    </row>
    <row r="243" spans="62:66" ht="12.75" customHeight="1">
      <c r="BJ243" s="8" t="s">
        <v>2450</v>
      </c>
      <c r="BK243" s="8" t="s">
        <v>2451</v>
      </c>
      <c r="BL243" s="8" t="s">
        <v>133</v>
      </c>
      <c r="BN243" s="17" t="str">
        <f t="shared" si="0"/>
        <v/>
      </c>
    </row>
    <row r="244" spans="62:66" ht="12.75" customHeight="1">
      <c r="BJ244" s="8" t="s">
        <v>2452</v>
      </c>
      <c r="BK244" s="8" t="s">
        <v>2453</v>
      </c>
      <c r="BL244" s="8" t="s">
        <v>133</v>
      </c>
      <c r="BN244" s="17" t="str">
        <f t="shared" si="0"/>
        <v/>
      </c>
    </row>
    <row r="245" spans="62:66" ht="12.75" customHeight="1">
      <c r="BJ245" s="8" t="s">
        <v>2454</v>
      </c>
      <c r="BK245" s="8" t="s">
        <v>2455</v>
      </c>
      <c r="BL245" s="8" t="s">
        <v>133</v>
      </c>
      <c r="BN245" s="17" t="str">
        <f t="shared" si="0"/>
        <v/>
      </c>
    </row>
    <row r="246" spans="62:66" ht="12.75" customHeight="1">
      <c r="BJ246" s="8" t="s">
        <v>2456</v>
      </c>
      <c r="BK246" s="8" t="s">
        <v>2457</v>
      </c>
      <c r="BL246" s="8" t="s">
        <v>133</v>
      </c>
      <c r="BN246" s="17" t="str">
        <f t="shared" si="0"/>
        <v/>
      </c>
    </row>
    <row r="247" spans="62:66" ht="12.75" customHeight="1">
      <c r="BJ247" s="8" t="s">
        <v>2458</v>
      </c>
      <c r="BK247" s="8" t="s">
        <v>2459</v>
      </c>
      <c r="BL247" s="8" t="s">
        <v>133</v>
      </c>
      <c r="BN247" s="17" t="str">
        <f t="shared" si="0"/>
        <v/>
      </c>
    </row>
    <row r="248" spans="62:66" ht="12.75" customHeight="1">
      <c r="BJ248" s="8" t="s">
        <v>1147</v>
      </c>
      <c r="BK248" s="8" t="s">
        <v>2460</v>
      </c>
      <c r="BL248" s="8" t="s">
        <v>133</v>
      </c>
      <c r="BN248" s="17" t="str">
        <f t="shared" si="0"/>
        <v/>
      </c>
    </row>
    <row r="249" spans="62:66" ht="12.75" customHeight="1">
      <c r="BJ249" s="8" t="s">
        <v>2461</v>
      </c>
      <c r="BK249" s="8" t="s">
        <v>2462</v>
      </c>
      <c r="BL249" s="8" t="s">
        <v>133</v>
      </c>
      <c r="BN249" s="17" t="str">
        <f t="shared" si="0"/>
        <v/>
      </c>
    </row>
    <row r="250" spans="62:66" ht="12.75" customHeight="1">
      <c r="BJ250" s="8" t="s">
        <v>2463</v>
      </c>
      <c r="BK250" s="8" t="s">
        <v>2464</v>
      </c>
      <c r="BL250" s="8" t="s">
        <v>133</v>
      </c>
      <c r="BN250" s="17" t="str">
        <f t="shared" si="0"/>
        <v/>
      </c>
    </row>
    <row r="251" spans="62:66" ht="12.75" customHeight="1">
      <c r="BJ251" s="8" t="s">
        <v>2465</v>
      </c>
      <c r="BK251" s="8" t="s">
        <v>2466</v>
      </c>
      <c r="BL251" s="8" t="s">
        <v>133</v>
      </c>
    </row>
    <row r="252" spans="62:66" ht="12.75" customHeight="1"/>
    <row r="253" spans="62:66" ht="12.75" customHeight="1"/>
    <row r="254" spans="62:66" ht="12.75" customHeight="1"/>
    <row r="255" spans="62:66" ht="12.75" customHeight="1"/>
    <row r="256" spans="62:6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A1:CT250" xr:uid="{00000000-0009-0000-0000-000002000000}"/>
  <mergeCells count="1">
    <mergeCell ref="AK1:AL1"/>
  </mergeCells>
  <pageMargins left="0.78740157499999996" right="0.78740157499999996" top="0.984251969" bottom="0.98425196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</vt:i4>
      </vt:variant>
    </vt:vector>
  </HeadingPairs>
  <TitlesOfParts>
    <vt:vector size="40" baseType="lpstr">
      <vt:lpstr>Customer</vt:lpstr>
      <vt:lpstr>Format Import Tiers</vt:lpstr>
      <vt:lpstr>Données</vt:lpstr>
      <vt:lpstr>Civilité</vt:lpstr>
      <vt:lpstr>d_pays</vt:lpstr>
      <vt:lpstr>DélaiPaiement</vt:lpstr>
      <vt:lpstr>Devise</vt:lpstr>
      <vt:lpstr>EnseigneCommercialeSav</vt:lpstr>
      <vt:lpstr>Famille</vt:lpstr>
      <vt:lpstr>FamilleSav</vt:lpstr>
      <vt:lpstr>FormatExpédition</vt:lpstr>
      <vt:lpstr>FormatFacture</vt:lpstr>
      <vt:lpstr>GroupeClient</vt:lpstr>
      <vt:lpstr>GroupeTiers</vt:lpstr>
      <vt:lpstr>GroupeTiersClient</vt:lpstr>
      <vt:lpstr>IncoTerm</vt:lpstr>
      <vt:lpstr>Langue</vt:lpstr>
      <vt:lpstr>ListePrix</vt:lpstr>
      <vt:lpstr>ListePrixAchat</vt:lpstr>
      <vt:lpstr>ListePrixVente</vt:lpstr>
      <vt:lpstr>LivraisonVia</vt:lpstr>
      <vt:lpstr>ModePaiement</vt:lpstr>
      <vt:lpstr>ModePaiementClient</vt:lpstr>
      <vt:lpstr>OrigineCommande</vt:lpstr>
      <vt:lpstr>Pays</vt:lpstr>
      <vt:lpstr>PlanningFacture</vt:lpstr>
      <vt:lpstr>Prestation</vt:lpstr>
      <vt:lpstr>Rappel</vt:lpstr>
      <vt:lpstr>Region</vt:lpstr>
      <vt:lpstr>RegleLivraison</vt:lpstr>
      <vt:lpstr>Remise</vt:lpstr>
      <vt:lpstr>SecteurCommercial</vt:lpstr>
      <vt:lpstr>SOCreditStatus</vt:lpstr>
      <vt:lpstr>SousMethodePaiement</vt:lpstr>
      <vt:lpstr>Transport</vt:lpstr>
      <vt:lpstr>TypeCompteBancaire</vt:lpstr>
      <vt:lpstr>TypeDevis</vt:lpstr>
      <vt:lpstr>TypeFacture</vt:lpstr>
      <vt:lpstr>TypeRéparateur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CGuillemot</dc:creator>
  <cp:lastModifiedBy>Vande Waele, Guy</cp:lastModifiedBy>
  <dcterms:created xsi:type="dcterms:W3CDTF">2009-03-10T11:49:35Z</dcterms:created>
  <dcterms:modified xsi:type="dcterms:W3CDTF">2020-03-23T14:53:26Z</dcterms:modified>
</cp:coreProperties>
</file>